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3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drawings/drawing4.xml" ContentType="application/vnd.openxmlformats-officedocument.drawing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charts/chart143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charts/chart144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charts/chart145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charts/chart146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charts/chart147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charts/chart148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charts/chart149.xml" ContentType="application/vnd.openxmlformats-officedocument.drawingml.chart+xml"/>
  <Override PartName="/xl/charts/style149.xml" ContentType="application/vnd.ms-office.chartstyle+xml"/>
  <Override PartName="/xl/charts/colors149.xml" ContentType="application/vnd.ms-office.chartcolorstyle+xml"/>
  <Override PartName="/xl/charts/chart150.xml" ContentType="application/vnd.openxmlformats-officedocument.drawingml.chart+xml"/>
  <Override PartName="/xl/charts/style150.xml" ContentType="application/vnd.ms-office.chartstyle+xml"/>
  <Override PartName="/xl/charts/colors150.xml" ContentType="application/vnd.ms-office.chartcolorstyle+xml"/>
  <Override PartName="/xl/charts/chart151.xml" ContentType="application/vnd.openxmlformats-officedocument.drawingml.chart+xml"/>
  <Override PartName="/xl/charts/style151.xml" ContentType="application/vnd.ms-office.chartstyle+xml"/>
  <Override PartName="/xl/charts/colors151.xml" ContentType="application/vnd.ms-office.chartcolorstyle+xml"/>
  <Override PartName="/xl/charts/chart152.xml" ContentType="application/vnd.openxmlformats-officedocument.drawingml.chart+xml"/>
  <Override PartName="/xl/charts/style152.xml" ContentType="application/vnd.ms-office.chartstyle+xml"/>
  <Override PartName="/xl/charts/colors152.xml" ContentType="application/vnd.ms-office.chartcolorstyle+xml"/>
  <Override PartName="/xl/charts/chart153.xml" ContentType="application/vnd.openxmlformats-officedocument.drawingml.chart+xml"/>
  <Override PartName="/xl/charts/style153.xml" ContentType="application/vnd.ms-office.chartstyle+xml"/>
  <Override PartName="/xl/charts/colors153.xml" ContentType="application/vnd.ms-office.chartcolorstyle+xml"/>
  <Override PartName="/xl/charts/chart154.xml" ContentType="application/vnd.openxmlformats-officedocument.drawingml.chart+xml"/>
  <Override PartName="/xl/charts/style154.xml" ContentType="application/vnd.ms-office.chartstyle+xml"/>
  <Override PartName="/xl/charts/colors154.xml" ContentType="application/vnd.ms-office.chartcolorstyle+xml"/>
  <Override PartName="/xl/charts/chart155.xml" ContentType="application/vnd.openxmlformats-officedocument.drawingml.chart+xml"/>
  <Override PartName="/xl/charts/style155.xml" ContentType="application/vnd.ms-office.chartstyle+xml"/>
  <Override PartName="/xl/charts/colors155.xml" ContentType="application/vnd.ms-office.chartcolorstyle+xml"/>
  <Override PartName="/xl/charts/chart156.xml" ContentType="application/vnd.openxmlformats-officedocument.drawingml.chart+xml"/>
  <Override PartName="/xl/charts/style156.xml" ContentType="application/vnd.ms-office.chartstyle+xml"/>
  <Override PartName="/xl/charts/colors156.xml" ContentType="application/vnd.ms-office.chartcolorstyle+xml"/>
  <Override PartName="/xl/charts/chart157.xml" ContentType="application/vnd.openxmlformats-officedocument.drawingml.chart+xml"/>
  <Override PartName="/xl/charts/style157.xml" ContentType="application/vnd.ms-office.chartstyle+xml"/>
  <Override PartName="/xl/charts/colors157.xml" ContentType="application/vnd.ms-office.chartcolorstyle+xml"/>
  <Override PartName="/xl/charts/chart158.xml" ContentType="application/vnd.openxmlformats-officedocument.drawingml.chart+xml"/>
  <Override PartName="/xl/charts/style158.xml" ContentType="application/vnd.ms-office.chartstyle+xml"/>
  <Override PartName="/xl/charts/colors158.xml" ContentType="application/vnd.ms-office.chartcolorstyle+xml"/>
  <Override PartName="/xl/charts/chart159.xml" ContentType="application/vnd.openxmlformats-officedocument.drawingml.chart+xml"/>
  <Override PartName="/xl/charts/style159.xml" ContentType="application/vnd.ms-office.chartstyle+xml"/>
  <Override PartName="/xl/charts/colors159.xml" ContentType="application/vnd.ms-office.chartcolorstyle+xml"/>
  <Override PartName="/xl/charts/chart160.xml" ContentType="application/vnd.openxmlformats-officedocument.drawingml.chart+xml"/>
  <Override PartName="/xl/charts/style160.xml" ContentType="application/vnd.ms-office.chartstyle+xml"/>
  <Override PartName="/xl/charts/colors160.xml" ContentType="application/vnd.ms-office.chartcolorstyle+xml"/>
  <Override PartName="/xl/charts/chart161.xml" ContentType="application/vnd.openxmlformats-officedocument.drawingml.chart+xml"/>
  <Override PartName="/xl/charts/style161.xml" ContentType="application/vnd.ms-office.chartstyle+xml"/>
  <Override PartName="/xl/charts/colors161.xml" ContentType="application/vnd.ms-office.chartcolorstyle+xml"/>
  <Override PartName="/xl/charts/chart162.xml" ContentType="application/vnd.openxmlformats-officedocument.drawingml.chart+xml"/>
  <Override PartName="/xl/charts/style162.xml" ContentType="application/vnd.ms-office.chartstyle+xml"/>
  <Override PartName="/xl/charts/colors162.xml" ContentType="application/vnd.ms-office.chartcolorstyle+xml"/>
  <Override PartName="/xl/charts/chart163.xml" ContentType="application/vnd.openxmlformats-officedocument.drawingml.chart+xml"/>
  <Override PartName="/xl/charts/style163.xml" ContentType="application/vnd.ms-office.chartstyle+xml"/>
  <Override PartName="/xl/charts/colors163.xml" ContentType="application/vnd.ms-office.chartcolorstyle+xml"/>
  <Override PartName="/xl/charts/chart164.xml" ContentType="application/vnd.openxmlformats-officedocument.drawingml.chart+xml"/>
  <Override PartName="/xl/charts/style164.xml" ContentType="application/vnd.ms-office.chartstyle+xml"/>
  <Override PartName="/xl/charts/colors164.xml" ContentType="application/vnd.ms-office.chartcolorstyle+xml"/>
  <Override PartName="/xl/charts/chart165.xml" ContentType="application/vnd.openxmlformats-officedocument.drawingml.chart+xml"/>
  <Override PartName="/xl/charts/style165.xml" ContentType="application/vnd.ms-office.chartstyle+xml"/>
  <Override PartName="/xl/charts/colors165.xml" ContentType="application/vnd.ms-office.chartcolorstyle+xml"/>
  <Override PartName="/xl/charts/chart166.xml" ContentType="application/vnd.openxmlformats-officedocument.drawingml.chart+xml"/>
  <Override PartName="/xl/charts/style166.xml" ContentType="application/vnd.ms-office.chartstyle+xml"/>
  <Override PartName="/xl/charts/colors166.xml" ContentType="application/vnd.ms-office.chartcolorstyle+xml"/>
  <Override PartName="/xl/charts/chart167.xml" ContentType="application/vnd.openxmlformats-officedocument.drawingml.chart+xml"/>
  <Override PartName="/xl/charts/style167.xml" ContentType="application/vnd.ms-office.chartstyle+xml"/>
  <Override PartName="/xl/charts/colors167.xml" ContentType="application/vnd.ms-office.chartcolorstyle+xml"/>
  <Override PartName="/xl/charts/chart168.xml" ContentType="application/vnd.openxmlformats-officedocument.drawingml.chart+xml"/>
  <Override PartName="/xl/charts/style168.xml" ContentType="application/vnd.ms-office.chartstyle+xml"/>
  <Override PartName="/xl/charts/colors168.xml" ContentType="application/vnd.ms-office.chartcolorstyle+xml"/>
  <Override PartName="/xl/charts/chart169.xml" ContentType="application/vnd.openxmlformats-officedocument.drawingml.chart+xml"/>
  <Override PartName="/xl/charts/style169.xml" ContentType="application/vnd.ms-office.chartstyle+xml"/>
  <Override PartName="/xl/charts/colors169.xml" ContentType="application/vnd.ms-office.chartcolorstyle+xml"/>
  <Override PartName="/xl/charts/chart170.xml" ContentType="application/vnd.openxmlformats-officedocument.drawingml.chart+xml"/>
  <Override PartName="/xl/charts/style170.xml" ContentType="application/vnd.ms-office.chartstyle+xml"/>
  <Override PartName="/xl/charts/colors170.xml" ContentType="application/vnd.ms-office.chartcolorstyle+xml"/>
  <Override PartName="/xl/charts/chart171.xml" ContentType="application/vnd.openxmlformats-officedocument.drawingml.chart+xml"/>
  <Override PartName="/xl/charts/style171.xml" ContentType="application/vnd.ms-office.chartstyle+xml"/>
  <Override PartName="/xl/charts/colors171.xml" ContentType="application/vnd.ms-office.chartcolorstyle+xml"/>
  <Override PartName="/xl/charts/chart172.xml" ContentType="application/vnd.openxmlformats-officedocument.drawingml.chart+xml"/>
  <Override PartName="/xl/charts/style172.xml" ContentType="application/vnd.ms-office.chartstyle+xml"/>
  <Override PartName="/xl/charts/colors172.xml" ContentType="application/vnd.ms-office.chartcolorstyle+xml"/>
  <Override PartName="/xl/charts/chart173.xml" ContentType="application/vnd.openxmlformats-officedocument.drawingml.chart+xml"/>
  <Override PartName="/xl/charts/style173.xml" ContentType="application/vnd.ms-office.chartstyle+xml"/>
  <Override PartName="/xl/charts/colors173.xml" ContentType="application/vnd.ms-office.chartcolorstyle+xml"/>
  <Override PartName="/xl/charts/chart174.xml" ContentType="application/vnd.openxmlformats-officedocument.drawingml.chart+xml"/>
  <Override PartName="/xl/charts/style174.xml" ContentType="application/vnd.ms-office.chartstyle+xml"/>
  <Override PartName="/xl/charts/colors174.xml" ContentType="application/vnd.ms-office.chartcolorstyle+xml"/>
  <Override PartName="/xl/charts/chart175.xml" ContentType="application/vnd.openxmlformats-officedocument.drawingml.chart+xml"/>
  <Override PartName="/xl/charts/style175.xml" ContentType="application/vnd.ms-office.chartstyle+xml"/>
  <Override PartName="/xl/charts/colors175.xml" ContentType="application/vnd.ms-office.chartcolorstyle+xml"/>
  <Override PartName="/xl/charts/chart176.xml" ContentType="application/vnd.openxmlformats-officedocument.drawingml.chart+xml"/>
  <Override PartName="/xl/charts/style176.xml" ContentType="application/vnd.ms-office.chartstyle+xml"/>
  <Override PartName="/xl/charts/colors176.xml" ContentType="application/vnd.ms-office.chartcolorstyle+xml"/>
  <Override PartName="/xl/charts/chart177.xml" ContentType="application/vnd.openxmlformats-officedocument.drawingml.chart+xml"/>
  <Override PartName="/xl/charts/style177.xml" ContentType="application/vnd.ms-office.chartstyle+xml"/>
  <Override PartName="/xl/charts/colors177.xml" ContentType="application/vnd.ms-office.chartcolorstyle+xml"/>
  <Override PartName="/xl/charts/chart178.xml" ContentType="application/vnd.openxmlformats-officedocument.drawingml.chart+xml"/>
  <Override PartName="/xl/charts/style178.xml" ContentType="application/vnd.ms-office.chartstyle+xml"/>
  <Override PartName="/xl/charts/colors178.xml" ContentType="application/vnd.ms-office.chartcolorstyle+xml"/>
  <Override PartName="/xl/charts/chart179.xml" ContentType="application/vnd.openxmlformats-officedocument.drawingml.chart+xml"/>
  <Override PartName="/xl/charts/style179.xml" ContentType="application/vnd.ms-office.chartstyle+xml"/>
  <Override PartName="/xl/charts/colors179.xml" ContentType="application/vnd.ms-office.chartcolorstyle+xml"/>
  <Override PartName="/xl/charts/chart180.xml" ContentType="application/vnd.openxmlformats-officedocument.drawingml.chart+xml"/>
  <Override PartName="/xl/charts/style180.xml" ContentType="application/vnd.ms-office.chartstyle+xml"/>
  <Override PartName="/xl/charts/colors180.xml" ContentType="application/vnd.ms-office.chartcolorstyle+xml"/>
  <Override PartName="/xl/charts/chart181.xml" ContentType="application/vnd.openxmlformats-officedocument.drawingml.chart+xml"/>
  <Override PartName="/xl/charts/style181.xml" ContentType="application/vnd.ms-office.chartstyle+xml"/>
  <Override PartName="/xl/charts/colors181.xml" ContentType="application/vnd.ms-office.chartcolorstyle+xml"/>
  <Override PartName="/xl/charts/chart182.xml" ContentType="application/vnd.openxmlformats-officedocument.drawingml.chart+xml"/>
  <Override PartName="/xl/charts/style182.xml" ContentType="application/vnd.ms-office.chartstyle+xml"/>
  <Override PartName="/xl/charts/colors182.xml" ContentType="application/vnd.ms-office.chartcolorstyle+xml"/>
  <Override PartName="/xl/charts/chart183.xml" ContentType="application/vnd.openxmlformats-officedocument.drawingml.chart+xml"/>
  <Override PartName="/xl/charts/style183.xml" ContentType="application/vnd.ms-office.chartstyle+xml"/>
  <Override PartName="/xl/charts/colors183.xml" ContentType="application/vnd.ms-office.chartcolorstyle+xml"/>
  <Override PartName="/xl/charts/chart184.xml" ContentType="application/vnd.openxmlformats-officedocument.drawingml.chart+xml"/>
  <Override PartName="/xl/charts/style184.xml" ContentType="application/vnd.ms-office.chartstyle+xml"/>
  <Override PartName="/xl/charts/colors184.xml" ContentType="application/vnd.ms-office.chartcolorstyle+xml"/>
  <Override PartName="/xl/charts/chart185.xml" ContentType="application/vnd.openxmlformats-officedocument.drawingml.chart+xml"/>
  <Override PartName="/xl/charts/style185.xml" ContentType="application/vnd.ms-office.chartstyle+xml"/>
  <Override PartName="/xl/charts/colors185.xml" ContentType="application/vnd.ms-office.chartcolorstyle+xml"/>
  <Override PartName="/xl/charts/chart186.xml" ContentType="application/vnd.openxmlformats-officedocument.drawingml.chart+xml"/>
  <Override PartName="/xl/charts/style186.xml" ContentType="application/vnd.ms-office.chartstyle+xml"/>
  <Override PartName="/xl/charts/colors186.xml" ContentType="application/vnd.ms-office.chartcolorstyle+xml"/>
  <Override PartName="/xl/charts/chart187.xml" ContentType="application/vnd.openxmlformats-officedocument.drawingml.chart+xml"/>
  <Override PartName="/xl/charts/style187.xml" ContentType="application/vnd.ms-office.chartstyle+xml"/>
  <Override PartName="/xl/charts/colors187.xml" ContentType="application/vnd.ms-office.chartcolorstyle+xml"/>
  <Override PartName="/xl/charts/chart188.xml" ContentType="application/vnd.openxmlformats-officedocument.drawingml.chart+xml"/>
  <Override PartName="/xl/charts/style188.xml" ContentType="application/vnd.ms-office.chartstyle+xml"/>
  <Override PartName="/xl/charts/colors188.xml" ContentType="application/vnd.ms-office.chartcolorstyle+xml"/>
  <Override PartName="/xl/charts/chart189.xml" ContentType="application/vnd.openxmlformats-officedocument.drawingml.chart+xml"/>
  <Override PartName="/xl/charts/style189.xml" ContentType="application/vnd.ms-office.chartstyle+xml"/>
  <Override PartName="/xl/charts/colors189.xml" ContentType="application/vnd.ms-office.chartcolorstyle+xml"/>
  <Override PartName="/xl/charts/chart190.xml" ContentType="application/vnd.openxmlformats-officedocument.drawingml.chart+xml"/>
  <Override PartName="/xl/charts/style190.xml" ContentType="application/vnd.ms-office.chartstyle+xml"/>
  <Override PartName="/xl/charts/colors190.xml" ContentType="application/vnd.ms-office.chartcolorstyle+xml"/>
  <Override PartName="/xl/charts/chart191.xml" ContentType="application/vnd.openxmlformats-officedocument.drawingml.chart+xml"/>
  <Override PartName="/xl/charts/style191.xml" ContentType="application/vnd.ms-office.chartstyle+xml"/>
  <Override PartName="/xl/charts/colors191.xml" ContentType="application/vnd.ms-office.chartcolorstyle+xml"/>
  <Override PartName="/xl/charts/chart192.xml" ContentType="application/vnd.openxmlformats-officedocument.drawingml.chart+xml"/>
  <Override PartName="/xl/charts/style192.xml" ContentType="application/vnd.ms-office.chartstyle+xml"/>
  <Override PartName="/xl/charts/colors192.xml" ContentType="application/vnd.ms-office.chartcolorstyle+xml"/>
  <Override PartName="/xl/charts/chart193.xml" ContentType="application/vnd.openxmlformats-officedocument.drawingml.chart+xml"/>
  <Override PartName="/xl/charts/style193.xml" ContentType="application/vnd.ms-office.chartstyle+xml"/>
  <Override PartName="/xl/charts/colors193.xml" ContentType="application/vnd.ms-office.chartcolorstyle+xml"/>
  <Override PartName="/xl/charts/chart194.xml" ContentType="application/vnd.openxmlformats-officedocument.drawingml.chart+xml"/>
  <Override PartName="/xl/charts/style194.xml" ContentType="application/vnd.ms-office.chartstyle+xml"/>
  <Override PartName="/xl/charts/colors194.xml" ContentType="application/vnd.ms-office.chartcolorstyle+xml"/>
  <Override PartName="/xl/charts/chart195.xml" ContentType="application/vnd.openxmlformats-officedocument.drawingml.chart+xml"/>
  <Override PartName="/xl/charts/style195.xml" ContentType="application/vnd.ms-office.chartstyle+xml"/>
  <Override PartName="/xl/charts/colors195.xml" ContentType="application/vnd.ms-office.chartcolorstyle+xml"/>
  <Override PartName="/xl/drawings/drawing5.xml" ContentType="application/vnd.openxmlformats-officedocument.drawing+xml"/>
  <Override PartName="/xl/charts/chart196.xml" ContentType="application/vnd.openxmlformats-officedocument.drawingml.chart+xml"/>
  <Override PartName="/xl/charts/style196.xml" ContentType="application/vnd.ms-office.chartstyle+xml"/>
  <Override PartName="/xl/charts/colors196.xml" ContentType="application/vnd.ms-office.chartcolorstyle+xml"/>
  <Override PartName="/xl/charts/chart197.xml" ContentType="application/vnd.openxmlformats-officedocument.drawingml.chart+xml"/>
  <Override PartName="/xl/charts/style197.xml" ContentType="application/vnd.ms-office.chartstyle+xml"/>
  <Override PartName="/xl/charts/colors197.xml" ContentType="application/vnd.ms-office.chartcolorstyle+xml"/>
  <Override PartName="/xl/charts/chart198.xml" ContentType="application/vnd.openxmlformats-officedocument.drawingml.chart+xml"/>
  <Override PartName="/xl/charts/style198.xml" ContentType="application/vnd.ms-office.chartstyle+xml"/>
  <Override PartName="/xl/charts/colors198.xml" ContentType="application/vnd.ms-office.chartcolorstyle+xml"/>
  <Override PartName="/xl/charts/chart199.xml" ContentType="application/vnd.openxmlformats-officedocument.drawingml.chart+xml"/>
  <Override PartName="/xl/charts/style199.xml" ContentType="application/vnd.ms-office.chartstyle+xml"/>
  <Override PartName="/xl/charts/colors199.xml" ContentType="application/vnd.ms-office.chartcolorstyle+xml"/>
  <Override PartName="/xl/charts/chart200.xml" ContentType="application/vnd.openxmlformats-officedocument.drawingml.chart+xml"/>
  <Override PartName="/xl/charts/style200.xml" ContentType="application/vnd.ms-office.chartstyle+xml"/>
  <Override PartName="/xl/charts/colors200.xml" ContentType="application/vnd.ms-office.chartcolorstyle+xml"/>
  <Override PartName="/xl/charts/chart201.xml" ContentType="application/vnd.openxmlformats-officedocument.drawingml.chart+xml"/>
  <Override PartName="/xl/charts/style201.xml" ContentType="application/vnd.ms-office.chartstyle+xml"/>
  <Override PartName="/xl/charts/colors201.xml" ContentType="application/vnd.ms-office.chartcolorstyle+xml"/>
  <Override PartName="/xl/charts/chart202.xml" ContentType="application/vnd.openxmlformats-officedocument.drawingml.chart+xml"/>
  <Override PartName="/xl/charts/style202.xml" ContentType="application/vnd.ms-office.chartstyle+xml"/>
  <Override PartName="/xl/charts/colors202.xml" ContentType="application/vnd.ms-office.chartcolorstyle+xml"/>
  <Override PartName="/xl/charts/chart203.xml" ContentType="application/vnd.openxmlformats-officedocument.drawingml.chart+xml"/>
  <Override PartName="/xl/charts/style203.xml" ContentType="application/vnd.ms-office.chartstyle+xml"/>
  <Override PartName="/xl/charts/colors203.xml" ContentType="application/vnd.ms-office.chartcolorstyle+xml"/>
  <Override PartName="/xl/charts/chart204.xml" ContentType="application/vnd.openxmlformats-officedocument.drawingml.chart+xml"/>
  <Override PartName="/xl/charts/style204.xml" ContentType="application/vnd.ms-office.chartstyle+xml"/>
  <Override PartName="/xl/charts/colors204.xml" ContentType="application/vnd.ms-office.chartcolorstyle+xml"/>
  <Override PartName="/xl/charts/chart205.xml" ContentType="application/vnd.openxmlformats-officedocument.drawingml.chart+xml"/>
  <Override PartName="/xl/charts/style205.xml" ContentType="application/vnd.ms-office.chartstyle+xml"/>
  <Override PartName="/xl/charts/colors205.xml" ContentType="application/vnd.ms-office.chartcolorstyle+xml"/>
  <Override PartName="/xl/charts/chart206.xml" ContentType="application/vnd.openxmlformats-officedocument.drawingml.chart+xml"/>
  <Override PartName="/xl/charts/style206.xml" ContentType="application/vnd.ms-office.chartstyle+xml"/>
  <Override PartName="/xl/charts/colors206.xml" ContentType="application/vnd.ms-office.chartcolorstyle+xml"/>
  <Override PartName="/xl/charts/chart207.xml" ContentType="application/vnd.openxmlformats-officedocument.drawingml.chart+xml"/>
  <Override PartName="/xl/charts/style207.xml" ContentType="application/vnd.ms-office.chartstyle+xml"/>
  <Override PartName="/xl/charts/colors207.xml" ContentType="application/vnd.ms-office.chartcolorstyle+xml"/>
  <Override PartName="/xl/charts/chart208.xml" ContentType="application/vnd.openxmlformats-officedocument.drawingml.chart+xml"/>
  <Override PartName="/xl/charts/style208.xml" ContentType="application/vnd.ms-office.chartstyle+xml"/>
  <Override PartName="/xl/charts/colors208.xml" ContentType="application/vnd.ms-office.chartcolorstyle+xml"/>
  <Override PartName="/xl/charts/chart209.xml" ContentType="application/vnd.openxmlformats-officedocument.drawingml.chart+xml"/>
  <Override PartName="/xl/charts/style209.xml" ContentType="application/vnd.ms-office.chartstyle+xml"/>
  <Override PartName="/xl/charts/colors209.xml" ContentType="application/vnd.ms-office.chartcolorstyle+xml"/>
  <Override PartName="/xl/charts/chart210.xml" ContentType="application/vnd.openxmlformats-officedocument.drawingml.chart+xml"/>
  <Override PartName="/xl/charts/style210.xml" ContentType="application/vnd.ms-office.chartstyle+xml"/>
  <Override PartName="/xl/charts/colors210.xml" ContentType="application/vnd.ms-office.chartcolorstyle+xml"/>
  <Override PartName="/xl/charts/chart211.xml" ContentType="application/vnd.openxmlformats-officedocument.drawingml.chart+xml"/>
  <Override PartName="/xl/charts/style211.xml" ContentType="application/vnd.ms-office.chartstyle+xml"/>
  <Override PartName="/xl/charts/colors211.xml" ContentType="application/vnd.ms-office.chartcolorstyle+xml"/>
  <Override PartName="/xl/charts/chart212.xml" ContentType="application/vnd.openxmlformats-officedocument.drawingml.chart+xml"/>
  <Override PartName="/xl/charts/style212.xml" ContentType="application/vnd.ms-office.chartstyle+xml"/>
  <Override PartName="/xl/charts/colors212.xml" ContentType="application/vnd.ms-office.chartcolorstyle+xml"/>
  <Override PartName="/xl/charts/chart213.xml" ContentType="application/vnd.openxmlformats-officedocument.drawingml.chart+xml"/>
  <Override PartName="/xl/charts/style213.xml" ContentType="application/vnd.ms-office.chartstyle+xml"/>
  <Override PartName="/xl/charts/colors213.xml" ContentType="application/vnd.ms-office.chartcolorstyle+xml"/>
  <Override PartName="/xl/charts/chart214.xml" ContentType="application/vnd.openxmlformats-officedocument.drawingml.chart+xml"/>
  <Override PartName="/xl/charts/style214.xml" ContentType="application/vnd.ms-office.chartstyle+xml"/>
  <Override PartName="/xl/charts/colors214.xml" ContentType="application/vnd.ms-office.chartcolorstyle+xml"/>
  <Override PartName="/xl/charts/chart215.xml" ContentType="application/vnd.openxmlformats-officedocument.drawingml.chart+xml"/>
  <Override PartName="/xl/charts/style215.xml" ContentType="application/vnd.ms-office.chartstyle+xml"/>
  <Override PartName="/xl/charts/colors215.xml" ContentType="application/vnd.ms-office.chartcolorstyle+xml"/>
  <Override PartName="/xl/charts/chart216.xml" ContentType="application/vnd.openxmlformats-officedocument.drawingml.chart+xml"/>
  <Override PartName="/xl/charts/style216.xml" ContentType="application/vnd.ms-office.chartstyle+xml"/>
  <Override PartName="/xl/charts/colors216.xml" ContentType="application/vnd.ms-office.chartcolorstyle+xml"/>
  <Override PartName="/xl/charts/chart217.xml" ContentType="application/vnd.openxmlformats-officedocument.drawingml.chart+xml"/>
  <Override PartName="/xl/charts/style217.xml" ContentType="application/vnd.ms-office.chartstyle+xml"/>
  <Override PartName="/xl/charts/colors217.xml" ContentType="application/vnd.ms-office.chartcolorstyle+xml"/>
  <Override PartName="/xl/charts/chart218.xml" ContentType="application/vnd.openxmlformats-officedocument.drawingml.chart+xml"/>
  <Override PartName="/xl/charts/style218.xml" ContentType="application/vnd.ms-office.chartstyle+xml"/>
  <Override PartName="/xl/charts/colors218.xml" ContentType="application/vnd.ms-office.chartcolorstyle+xml"/>
  <Override PartName="/xl/charts/chart219.xml" ContentType="application/vnd.openxmlformats-officedocument.drawingml.chart+xml"/>
  <Override PartName="/xl/charts/style219.xml" ContentType="application/vnd.ms-office.chartstyle+xml"/>
  <Override PartName="/xl/charts/colors219.xml" ContentType="application/vnd.ms-office.chartcolorstyle+xml"/>
  <Override PartName="/xl/charts/chart220.xml" ContentType="application/vnd.openxmlformats-officedocument.drawingml.chart+xml"/>
  <Override PartName="/xl/charts/style220.xml" ContentType="application/vnd.ms-office.chartstyle+xml"/>
  <Override PartName="/xl/charts/colors220.xml" ContentType="application/vnd.ms-office.chartcolorstyle+xml"/>
  <Override PartName="/xl/charts/chart221.xml" ContentType="application/vnd.openxmlformats-officedocument.drawingml.chart+xml"/>
  <Override PartName="/xl/charts/style221.xml" ContentType="application/vnd.ms-office.chartstyle+xml"/>
  <Override PartName="/xl/charts/colors221.xml" ContentType="application/vnd.ms-office.chartcolorstyle+xml"/>
  <Override PartName="/xl/charts/chart222.xml" ContentType="application/vnd.openxmlformats-officedocument.drawingml.chart+xml"/>
  <Override PartName="/xl/charts/style222.xml" ContentType="application/vnd.ms-office.chartstyle+xml"/>
  <Override PartName="/xl/charts/colors222.xml" ContentType="application/vnd.ms-office.chartcolorstyle+xml"/>
  <Override PartName="/xl/charts/chart223.xml" ContentType="application/vnd.openxmlformats-officedocument.drawingml.chart+xml"/>
  <Override PartName="/xl/charts/style223.xml" ContentType="application/vnd.ms-office.chartstyle+xml"/>
  <Override PartName="/xl/charts/colors223.xml" ContentType="application/vnd.ms-office.chartcolorstyle+xml"/>
  <Override PartName="/xl/charts/chart224.xml" ContentType="application/vnd.openxmlformats-officedocument.drawingml.chart+xml"/>
  <Override PartName="/xl/charts/style224.xml" ContentType="application/vnd.ms-office.chartstyle+xml"/>
  <Override PartName="/xl/charts/colors224.xml" ContentType="application/vnd.ms-office.chartcolorstyle+xml"/>
  <Override PartName="/xl/charts/chart225.xml" ContentType="application/vnd.openxmlformats-officedocument.drawingml.chart+xml"/>
  <Override PartName="/xl/charts/style225.xml" ContentType="application/vnd.ms-office.chartstyle+xml"/>
  <Override PartName="/xl/charts/colors225.xml" ContentType="application/vnd.ms-office.chartcolorstyle+xml"/>
  <Override PartName="/xl/charts/chart226.xml" ContentType="application/vnd.openxmlformats-officedocument.drawingml.chart+xml"/>
  <Override PartName="/xl/charts/style226.xml" ContentType="application/vnd.ms-office.chartstyle+xml"/>
  <Override PartName="/xl/charts/colors226.xml" ContentType="application/vnd.ms-office.chartcolorstyle+xml"/>
  <Override PartName="/xl/charts/chart227.xml" ContentType="application/vnd.openxmlformats-officedocument.drawingml.chart+xml"/>
  <Override PartName="/xl/charts/style227.xml" ContentType="application/vnd.ms-office.chartstyle+xml"/>
  <Override PartName="/xl/charts/colors227.xml" ContentType="application/vnd.ms-office.chartcolorstyle+xml"/>
  <Override PartName="/xl/charts/chart228.xml" ContentType="application/vnd.openxmlformats-officedocument.drawingml.chart+xml"/>
  <Override PartName="/xl/charts/style228.xml" ContentType="application/vnd.ms-office.chartstyle+xml"/>
  <Override PartName="/xl/charts/colors228.xml" ContentType="application/vnd.ms-office.chartcolorstyle+xml"/>
  <Override PartName="/xl/charts/chart229.xml" ContentType="application/vnd.openxmlformats-officedocument.drawingml.chart+xml"/>
  <Override PartName="/xl/charts/style229.xml" ContentType="application/vnd.ms-office.chartstyle+xml"/>
  <Override PartName="/xl/charts/colors229.xml" ContentType="application/vnd.ms-office.chartcolorstyle+xml"/>
  <Override PartName="/xl/charts/chart230.xml" ContentType="application/vnd.openxmlformats-officedocument.drawingml.chart+xml"/>
  <Override PartName="/xl/charts/style230.xml" ContentType="application/vnd.ms-office.chartstyle+xml"/>
  <Override PartName="/xl/charts/colors230.xml" ContentType="application/vnd.ms-office.chartcolorstyle+xml"/>
  <Override PartName="/xl/charts/chart231.xml" ContentType="application/vnd.openxmlformats-officedocument.drawingml.chart+xml"/>
  <Override PartName="/xl/charts/style231.xml" ContentType="application/vnd.ms-office.chartstyle+xml"/>
  <Override PartName="/xl/charts/colors231.xml" ContentType="application/vnd.ms-office.chartcolorstyle+xml"/>
  <Override PartName="/xl/charts/chart232.xml" ContentType="application/vnd.openxmlformats-officedocument.drawingml.chart+xml"/>
  <Override PartName="/xl/charts/style232.xml" ContentType="application/vnd.ms-office.chartstyle+xml"/>
  <Override PartName="/xl/charts/colors232.xml" ContentType="application/vnd.ms-office.chartcolorstyle+xml"/>
  <Override PartName="/xl/charts/chart233.xml" ContentType="application/vnd.openxmlformats-officedocument.drawingml.chart+xml"/>
  <Override PartName="/xl/charts/style233.xml" ContentType="application/vnd.ms-office.chartstyle+xml"/>
  <Override PartName="/xl/charts/colors233.xml" ContentType="application/vnd.ms-office.chartcolorstyle+xml"/>
  <Override PartName="/xl/charts/chart234.xml" ContentType="application/vnd.openxmlformats-officedocument.drawingml.chart+xml"/>
  <Override PartName="/xl/charts/style234.xml" ContentType="application/vnd.ms-office.chartstyle+xml"/>
  <Override PartName="/xl/charts/colors234.xml" ContentType="application/vnd.ms-office.chartcolorstyle+xml"/>
  <Override PartName="/xl/charts/chart235.xml" ContentType="application/vnd.openxmlformats-officedocument.drawingml.chart+xml"/>
  <Override PartName="/xl/charts/style235.xml" ContentType="application/vnd.ms-office.chartstyle+xml"/>
  <Override PartName="/xl/charts/colors235.xml" ContentType="application/vnd.ms-office.chartcolorstyle+xml"/>
  <Override PartName="/xl/charts/chart236.xml" ContentType="application/vnd.openxmlformats-officedocument.drawingml.chart+xml"/>
  <Override PartName="/xl/charts/style236.xml" ContentType="application/vnd.ms-office.chartstyle+xml"/>
  <Override PartName="/xl/charts/colors236.xml" ContentType="application/vnd.ms-office.chartcolorstyle+xml"/>
  <Override PartName="/xl/charts/chart237.xml" ContentType="application/vnd.openxmlformats-officedocument.drawingml.chart+xml"/>
  <Override PartName="/xl/charts/style237.xml" ContentType="application/vnd.ms-office.chartstyle+xml"/>
  <Override PartName="/xl/charts/colors237.xml" ContentType="application/vnd.ms-office.chartcolorstyle+xml"/>
  <Override PartName="/xl/charts/chart238.xml" ContentType="application/vnd.openxmlformats-officedocument.drawingml.chart+xml"/>
  <Override PartName="/xl/charts/style238.xml" ContentType="application/vnd.ms-office.chartstyle+xml"/>
  <Override PartName="/xl/charts/colors238.xml" ContentType="application/vnd.ms-office.chartcolorstyle+xml"/>
  <Override PartName="/xl/charts/chart239.xml" ContentType="application/vnd.openxmlformats-officedocument.drawingml.chart+xml"/>
  <Override PartName="/xl/charts/style239.xml" ContentType="application/vnd.ms-office.chartstyle+xml"/>
  <Override PartName="/xl/charts/colors239.xml" ContentType="application/vnd.ms-office.chartcolorstyle+xml"/>
  <Override PartName="/xl/charts/chart240.xml" ContentType="application/vnd.openxmlformats-officedocument.drawingml.chart+xml"/>
  <Override PartName="/xl/charts/style240.xml" ContentType="application/vnd.ms-office.chartstyle+xml"/>
  <Override PartName="/xl/charts/colors240.xml" ContentType="application/vnd.ms-office.chartcolorstyle+xml"/>
  <Override PartName="/xl/charts/chart241.xml" ContentType="application/vnd.openxmlformats-officedocument.drawingml.chart+xml"/>
  <Override PartName="/xl/charts/style241.xml" ContentType="application/vnd.ms-office.chartstyle+xml"/>
  <Override PartName="/xl/charts/colors241.xml" ContentType="application/vnd.ms-office.chartcolorstyle+xml"/>
  <Override PartName="/xl/charts/chart242.xml" ContentType="application/vnd.openxmlformats-officedocument.drawingml.chart+xml"/>
  <Override PartName="/xl/charts/style242.xml" ContentType="application/vnd.ms-office.chartstyle+xml"/>
  <Override PartName="/xl/charts/colors242.xml" ContentType="application/vnd.ms-office.chartcolorstyle+xml"/>
  <Override PartName="/xl/charts/chart243.xml" ContentType="application/vnd.openxmlformats-officedocument.drawingml.chart+xml"/>
  <Override PartName="/xl/charts/style243.xml" ContentType="application/vnd.ms-office.chartstyle+xml"/>
  <Override PartName="/xl/charts/colors243.xml" ContentType="application/vnd.ms-office.chartcolorstyle+xml"/>
  <Override PartName="/xl/charts/chart244.xml" ContentType="application/vnd.openxmlformats-officedocument.drawingml.chart+xml"/>
  <Override PartName="/xl/charts/style244.xml" ContentType="application/vnd.ms-office.chartstyle+xml"/>
  <Override PartName="/xl/charts/colors244.xml" ContentType="application/vnd.ms-office.chartcolorstyle+xml"/>
  <Override PartName="/xl/charts/chart245.xml" ContentType="application/vnd.openxmlformats-officedocument.drawingml.chart+xml"/>
  <Override PartName="/xl/charts/style245.xml" ContentType="application/vnd.ms-office.chartstyle+xml"/>
  <Override PartName="/xl/charts/colors245.xml" ContentType="application/vnd.ms-office.chartcolorstyle+xml"/>
  <Override PartName="/xl/charts/chart246.xml" ContentType="application/vnd.openxmlformats-officedocument.drawingml.chart+xml"/>
  <Override PartName="/xl/charts/style246.xml" ContentType="application/vnd.ms-office.chartstyle+xml"/>
  <Override PartName="/xl/charts/colors246.xml" ContentType="application/vnd.ms-office.chartcolorstyle+xml"/>
  <Override PartName="/xl/charts/chart247.xml" ContentType="application/vnd.openxmlformats-officedocument.drawingml.chart+xml"/>
  <Override PartName="/xl/charts/style247.xml" ContentType="application/vnd.ms-office.chartstyle+xml"/>
  <Override PartName="/xl/charts/colors247.xml" ContentType="application/vnd.ms-office.chartcolorstyle+xml"/>
  <Override PartName="/xl/charts/chart248.xml" ContentType="application/vnd.openxmlformats-officedocument.drawingml.chart+xml"/>
  <Override PartName="/xl/charts/style248.xml" ContentType="application/vnd.ms-office.chartstyle+xml"/>
  <Override PartName="/xl/charts/colors248.xml" ContentType="application/vnd.ms-office.chartcolorstyle+xml"/>
  <Override PartName="/xl/charts/chart249.xml" ContentType="application/vnd.openxmlformats-officedocument.drawingml.chart+xml"/>
  <Override PartName="/xl/charts/style249.xml" ContentType="application/vnd.ms-office.chartstyle+xml"/>
  <Override PartName="/xl/charts/colors249.xml" ContentType="application/vnd.ms-office.chartcolorstyle+xml"/>
  <Override PartName="/xl/charts/chart250.xml" ContentType="application/vnd.openxmlformats-officedocument.drawingml.chart+xml"/>
  <Override PartName="/xl/charts/style250.xml" ContentType="application/vnd.ms-office.chartstyle+xml"/>
  <Override PartName="/xl/charts/colors250.xml" ContentType="application/vnd.ms-office.chartcolorstyle+xml"/>
  <Override PartName="/xl/charts/chart251.xml" ContentType="application/vnd.openxmlformats-officedocument.drawingml.chart+xml"/>
  <Override PartName="/xl/charts/style251.xml" ContentType="application/vnd.ms-office.chartstyle+xml"/>
  <Override PartName="/xl/charts/colors251.xml" ContentType="application/vnd.ms-office.chartcolorstyle+xml"/>
  <Override PartName="/xl/charts/chart252.xml" ContentType="application/vnd.openxmlformats-officedocument.drawingml.chart+xml"/>
  <Override PartName="/xl/charts/style252.xml" ContentType="application/vnd.ms-office.chartstyle+xml"/>
  <Override PartName="/xl/charts/colors252.xml" ContentType="application/vnd.ms-office.chartcolorstyle+xml"/>
  <Override PartName="/xl/charts/chart253.xml" ContentType="application/vnd.openxmlformats-officedocument.drawingml.chart+xml"/>
  <Override PartName="/xl/charts/style253.xml" ContentType="application/vnd.ms-office.chartstyle+xml"/>
  <Override PartName="/xl/charts/colors253.xml" ContentType="application/vnd.ms-office.chartcolorstyle+xml"/>
  <Override PartName="/xl/charts/chart254.xml" ContentType="application/vnd.openxmlformats-officedocument.drawingml.chart+xml"/>
  <Override PartName="/xl/charts/style254.xml" ContentType="application/vnd.ms-office.chartstyle+xml"/>
  <Override PartName="/xl/charts/colors254.xml" ContentType="application/vnd.ms-office.chartcolorstyle+xml"/>
  <Override PartName="/xl/charts/chart255.xml" ContentType="application/vnd.openxmlformats-officedocument.drawingml.chart+xml"/>
  <Override PartName="/xl/charts/style255.xml" ContentType="application/vnd.ms-office.chartstyle+xml"/>
  <Override PartName="/xl/charts/colors255.xml" ContentType="application/vnd.ms-office.chartcolorstyle+xml"/>
  <Override PartName="/xl/charts/chart256.xml" ContentType="application/vnd.openxmlformats-officedocument.drawingml.chart+xml"/>
  <Override PartName="/xl/charts/style256.xml" ContentType="application/vnd.ms-office.chartstyle+xml"/>
  <Override PartName="/xl/charts/colors256.xml" ContentType="application/vnd.ms-office.chartcolorstyle+xml"/>
  <Override PartName="/xl/charts/chart257.xml" ContentType="application/vnd.openxmlformats-officedocument.drawingml.chart+xml"/>
  <Override PartName="/xl/charts/style257.xml" ContentType="application/vnd.ms-office.chartstyle+xml"/>
  <Override PartName="/xl/charts/colors257.xml" ContentType="application/vnd.ms-office.chartcolorstyle+xml"/>
  <Override PartName="/xl/charts/chart258.xml" ContentType="application/vnd.openxmlformats-officedocument.drawingml.chart+xml"/>
  <Override PartName="/xl/charts/style258.xml" ContentType="application/vnd.ms-office.chartstyle+xml"/>
  <Override PartName="/xl/charts/colors258.xml" ContentType="application/vnd.ms-office.chartcolorstyle+xml"/>
  <Override PartName="/xl/charts/chart259.xml" ContentType="application/vnd.openxmlformats-officedocument.drawingml.chart+xml"/>
  <Override PartName="/xl/charts/style259.xml" ContentType="application/vnd.ms-office.chartstyle+xml"/>
  <Override PartName="/xl/charts/colors259.xml" ContentType="application/vnd.ms-office.chartcolorstyle+xml"/>
  <Override PartName="/xl/charts/chart260.xml" ContentType="application/vnd.openxmlformats-officedocument.drawingml.chart+xml"/>
  <Override PartName="/xl/charts/style260.xml" ContentType="application/vnd.ms-office.chartstyle+xml"/>
  <Override PartName="/xl/charts/colors260.xml" ContentType="application/vnd.ms-office.chartcolorstyle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261.xml" ContentType="application/vnd.openxmlformats-officedocument.drawingml.chart+xml"/>
  <Override PartName="/xl/charts/style261.xml" ContentType="application/vnd.ms-office.chartstyle+xml"/>
  <Override PartName="/xl/charts/colors261.xml" ContentType="application/vnd.ms-office.chartcolorstyle+xml"/>
  <Override PartName="/xl/charts/chart262.xml" ContentType="application/vnd.openxmlformats-officedocument.drawingml.chart+xml"/>
  <Override PartName="/xl/charts/style262.xml" ContentType="application/vnd.ms-office.chartstyle+xml"/>
  <Override PartName="/xl/charts/colors262.xml" ContentType="application/vnd.ms-office.chartcolorstyle+xml"/>
  <Override PartName="/xl/charts/chart263.xml" ContentType="application/vnd.openxmlformats-officedocument.drawingml.chart+xml"/>
  <Override PartName="/xl/charts/style263.xml" ContentType="application/vnd.ms-office.chartstyle+xml"/>
  <Override PartName="/xl/charts/colors263.xml" ContentType="application/vnd.ms-office.chartcolorstyle+xml"/>
  <Override PartName="/xl/charts/chart264.xml" ContentType="application/vnd.openxmlformats-officedocument.drawingml.chart+xml"/>
  <Override PartName="/xl/charts/style264.xml" ContentType="application/vnd.ms-office.chartstyle+xml"/>
  <Override PartName="/xl/charts/colors264.xml" ContentType="application/vnd.ms-office.chartcolorstyle+xml"/>
  <Override PartName="/xl/charts/chart265.xml" ContentType="application/vnd.openxmlformats-officedocument.drawingml.chart+xml"/>
  <Override PartName="/xl/charts/style265.xml" ContentType="application/vnd.ms-office.chartstyle+xml"/>
  <Override PartName="/xl/charts/colors265.xml" ContentType="application/vnd.ms-office.chartcolorstyle+xml"/>
  <Override PartName="/xl/charts/chart266.xml" ContentType="application/vnd.openxmlformats-officedocument.drawingml.chart+xml"/>
  <Override PartName="/xl/charts/style266.xml" ContentType="application/vnd.ms-office.chartstyle+xml"/>
  <Override PartName="/xl/charts/colors266.xml" ContentType="application/vnd.ms-office.chartcolorstyle+xml"/>
  <Override PartName="/xl/charts/chart267.xml" ContentType="application/vnd.openxmlformats-officedocument.drawingml.chart+xml"/>
  <Override PartName="/xl/charts/style267.xml" ContentType="application/vnd.ms-office.chartstyle+xml"/>
  <Override PartName="/xl/charts/colors267.xml" ContentType="application/vnd.ms-office.chartcolorstyle+xml"/>
  <Override PartName="/xl/charts/chart268.xml" ContentType="application/vnd.openxmlformats-officedocument.drawingml.chart+xml"/>
  <Override PartName="/xl/charts/style268.xml" ContentType="application/vnd.ms-office.chartstyle+xml"/>
  <Override PartName="/xl/charts/colors268.xml" ContentType="application/vnd.ms-office.chartcolorstyle+xml"/>
  <Override PartName="/xl/charts/chart269.xml" ContentType="application/vnd.openxmlformats-officedocument.drawingml.chart+xml"/>
  <Override PartName="/xl/charts/style269.xml" ContentType="application/vnd.ms-office.chartstyle+xml"/>
  <Override PartName="/xl/charts/colors269.xml" ContentType="application/vnd.ms-office.chartcolorstyle+xml"/>
  <Override PartName="/xl/charts/chart270.xml" ContentType="application/vnd.openxmlformats-officedocument.drawingml.chart+xml"/>
  <Override PartName="/xl/charts/style270.xml" ContentType="application/vnd.ms-office.chartstyle+xml"/>
  <Override PartName="/xl/charts/colors270.xml" ContentType="application/vnd.ms-office.chartcolorstyle+xml"/>
  <Override PartName="/xl/charts/chart271.xml" ContentType="application/vnd.openxmlformats-officedocument.drawingml.chart+xml"/>
  <Override PartName="/xl/charts/style271.xml" ContentType="application/vnd.ms-office.chartstyle+xml"/>
  <Override PartName="/xl/charts/colors271.xml" ContentType="application/vnd.ms-office.chartcolorstyle+xml"/>
  <Override PartName="/xl/charts/chart272.xml" ContentType="application/vnd.openxmlformats-officedocument.drawingml.chart+xml"/>
  <Override PartName="/xl/charts/style272.xml" ContentType="application/vnd.ms-office.chartstyle+xml"/>
  <Override PartName="/xl/charts/colors272.xml" ContentType="application/vnd.ms-office.chartcolorstyle+xml"/>
  <Override PartName="/xl/charts/chart273.xml" ContentType="application/vnd.openxmlformats-officedocument.drawingml.chart+xml"/>
  <Override PartName="/xl/charts/style273.xml" ContentType="application/vnd.ms-office.chartstyle+xml"/>
  <Override PartName="/xl/charts/colors273.xml" ContentType="application/vnd.ms-office.chartcolorstyle+xml"/>
  <Override PartName="/xl/charts/chart274.xml" ContentType="application/vnd.openxmlformats-officedocument.drawingml.chart+xml"/>
  <Override PartName="/xl/charts/style274.xml" ContentType="application/vnd.ms-office.chartstyle+xml"/>
  <Override PartName="/xl/charts/colors274.xml" ContentType="application/vnd.ms-office.chartcolorstyle+xml"/>
  <Override PartName="/xl/charts/chart275.xml" ContentType="application/vnd.openxmlformats-officedocument.drawingml.chart+xml"/>
  <Override PartName="/xl/charts/style275.xml" ContentType="application/vnd.ms-office.chartstyle+xml"/>
  <Override PartName="/xl/charts/colors275.xml" ContentType="application/vnd.ms-office.chartcolorstyle+xml"/>
  <Override PartName="/xl/charts/chart276.xml" ContentType="application/vnd.openxmlformats-officedocument.drawingml.chart+xml"/>
  <Override PartName="/xl/charts/style276.xml" ContentType="application/vnd.ms-office.chartstyle+xml"/>
  <Override PartName="/xl/charts/colors276.xml" ContentType="application/vnd.ms-office.chartcolorstyle+xml"/>
  <Override PartName="/xl/charts/chart277.xml" ContentType="application/vnd.openxmlformats-officedocument.drawingml.chart+xml"/>
  <Override PartName="/xl/charts/style277.xml" ContentType="application/vnd.ms-office.chartstyle+xml"/>
  <Override PartName="/xl/charts/colors277.xml" ContentType="application/vnd.ms-office.chartcolorstyle+xml"/>
  <Override PartName="/xl/charts/chart278.xml" ContentType="application/vnd.openxmlformats-officedocument.drawingml.chart+xml"/>
  <Override PartName="/xl/charts/style278.xml" ContentType="application/vnd.ms-office.chartstyle+xml"/>
  <Override PartName="/xl/charts/colors278.xml" ContentType="application/vnd.ms-office.chartcolorstyle+xml"/>
  <Override PartName="/xl/charts/chart279.xml" ContentType="application/vnd.openxmlformats-officedocument.drawingml.chart+xml"/>
  <Override PartName="/xl/charts/style279.xml" ContentType="application/vnd.ms-office.chartstyle+xml"/>
  <Override PartName="/xl/charts/colors279.xml" ContentType="application/vnd.ms-office.chartcolorstyle+xml"/>
  <Override PartName="/xl/charts/chart280.xml" ContentType="application/vnd.openxmlformats-officedocument.drawingml.chart+xml"/>
  <Override PartName="/xl/charts/style280.xml" ContentType="application/vnd.ms-office.chartstyle+xml"/>
  <Override PartName="/xl/charts/colors280.xml" ContentType="application/vnd.ms-office.chartcolorstyle+xml"/>
  <Override PartName="/xl/charts/chart281.xml" ContentType="application/vnd.openxmlformats-officedocument.drawingml.chart+xml"/>
  <Override PartName="/xl/charts/style281.xml" ContentType="application/vnd.ms-office.chartstyle+xml"/>
  <Override PartName="/xl/charts/colors281.xml" ContentType="application/vnd.ms-office.chartcolorstyle+xml"/>
  <Override PartName="/xl/charts/chart282.xml" ContentType="application/vnd.openxmlformats-officedocument.drawingml.chart+xml"/>
  <Override PartName="/xl/charts/style282.xml" ContentType="application/vnd.ms-office.chartstyle+xml"/>
  <Override PartName="/xl/charts/colors282.xml" ContentType="application/vnd.ms-office.chartcolorstyle+xml"/>
  <Override PartName="/xl/charts/chart283.xml" ContentType="application/vnd.openxmlformats-officedocument.drawingml.chart+xml"/>
  <Override PartName="/xl/charts/style283.xml" ContentType="application/vnd.ms-office.chartstyle+xml"/>
  <Override PartName="/xl/charts/colors283.xml" ContentType="application/vnd.ms-office.chartcolorstyle+xml"/>
  <Override PartName="/xl/charts/chart284.xml" ContentType="application/vnd.openxmlformats-officedocument.drawingml.chart+xml"/>
  <Override PartName="/xl/charts/style284.xml" ContentType="application/vnd.ms-office.chartstyle+xml"/>
  <Override PartName="/xl/charts/colors284.xml" ContentType="application/vnd.ms-office.chartcolorstyle+xml"/>
  <Override PartName="/xl/charts/chart285.xml" ContentType="application/vnd.openxmlformats-officedocument.drawingml.chart+xml"/>
  <Override PartName="/xl/charts/style285.xml" ContentType="application/vnd.ms-office.chartstyle+xml"/>
  <Override PartName="/xl/charts/colors285.xml" ContentType="application/vnd.ms-office.chartcolorstyle+xml"/>
  <Override PartName="/xl/charts/chart286.xml" ContentType="application/vnd.openxmlformats-officedocument.drawingml.chart+xml"/>
  <Override PartName="/xl/charts/style286.xml" ContentType="application/vnd.ms-office.chartstyle+xml"/>
  <Override PartName="/xl/charts/colors286.xml" ContentType="application/vnd.ms-office.chartcolorstyle+xml"/>
  <Override PartName="/xl/charts/chart287.xml" ContentType="application/vnd.openxmlformats-officedocument.drawingml.chart+xml"/>
  <Override PartName="/xl/charts/style287.xml" ContentType="application/vnd.ms-office.chartstyle+xml"/>
  <Override PartName="/xl/charts/colors287.xml" ContentType="application/vnd.ms-office.chartcolorstyle+xml"/>
  <Override PartName="/xl/charts/chart288.xml" ContentType="application/vnd.openxmlformats-officedocument.drawingml.chart+xml"/>
  <Override PartName="/xl/charts/style288.xml" ContentType="application/vnd.ms-office.chartstyle+xml"/>
  <Override PartName="/xl/charts/colors288.xml" ContentType="application/vnd.ms-office.chartcolorstyle+xml"/>
  <Override PartName="/xl/charts/chart289.xml" ContentType="application/vnd.openxmlformats-officedocument.drawingml.chart+xml"/>
  <Override PartName="/xl/charts/style289.xml" ContentType="application/vnd.ms-office.chartstyle+xml"/>
  <Override PartName="/xl/charts/colors289.xml" ContentType="application/vnd.ms-office.chartcolorstyle+xml"/>
  <Override PartName="/xl/charts/chart290.xml" ContentType="application/vnd.openxmlformats-officedocument.drawingml.chart+xml"/>
  <Override PartName="/xl/charts/style290.xml" ContentType="application/vnd.ms-office.chartstyle+xml"/>
  <Override PartName="/xl/charts/colors290.xml" ContentType="application/vnd.ms-office.chartcolorstyle+xml"/>
  <Override PartName="/xl/charts/chart291.xml" ContentType="application/vnd.openxmlformats-officedocument.drawingml.chart+xml"/>
  <Override PartName="/xl/charts/style291.xml" ContentType="application/vnd.ms-office.chartstyle+xml"/>
  <Override PartName="/xl/charts/colors291.xml" ContentType="application/vnd.ms-office.chartcolorstyle+xml"/>
  <Override PartName="/xl/charts/chart292.xml" ContentType="application/vnd.openxmlformats-officedocument.drawingml.chart+xml"/>
  <Override PartName="/xl/charts/style292.xml" ContentType="application/vnd.ms-office.chartstyle+xml"/>
  <Override PartName="/xl/charts/colors292.xml" ContentType="application/vnd.ms-office.chartcolorstyle+xml"/>
  <Override PartName="/xl/charts/chart293.xml" ContentType="application/vnd.openxmlformats-officedocument.drawingml.chart+xml"/>
  <Override PartName="/xl/charts/style293.xml" ContentType="application/vnd.ms-office.chartstyle+xml"/>
  <Override PartName="/xl/charts/colors293.xml" ContentType="application/vnd.ms-office.chartcolorstyle+xml"/>
  <Override PartName="/xl/charts/chart294.xml" ContentType="application/vnd.openxmlformats-officedocument.drawingml.chart+xml"/>
  <Override PartName="/xl/charts/style294.xml" ContentType="application/vnd.ms-office.chartstyle+xml"/>
  <Override PartName="/xl/charts/colors294.xml" ContentType="application/vnd.ms-office.chartcolorstyle+xml"/>
  <Override PartName="/xl/charts/chart295.xml" ContentType="application/vnd.openxmlformats-officedocument.drawingml.chart+xml"/>
  <Override PartName="/xl/charts/style295.xml" ContentType="application/vnd.ms-office.chartstyle+xml"/>
  <Override PartName="/xl/charts/colors295.xml" ContentType="application/vnd.ms-office.chartcolorstyle+xml"/>
  <Override PartName="/xl/charts/chart296.xml" ContentType="application/vnd.openxmlformats-officedocument.drawingml.chart+xml"/>
  <Override PartName="/xl/charts/style296.xml" ContentType="application/vnd.ms-office.chartstyle+xml"/>
  <Override PartName="/xl/charts/colors296.xml" ContentType="application/vnd.ms-office.chartcolorstyle+xml"/>
  <Override PartName="/xl/charts/chart297.xml" ContentType="application/vnd.openxmlformats-officedocument.drawingml.chart+xml"/>
  <Override PartName="/xl/charts/style297.xml" ContentType="application/vnd.ms-office.chartstyle+xml"/>
  <Override PartName="/xl/charts/colors297.xml" ContentType="application/vnd.ms-office.chartcolorstyle+xml"/>
  <Override PartName="/xl/charts/chart298.xml" ContentType="application/vnd.openxmlformats-officedocument.drawingml.chart+xml"/>
  <Override PartName="/xl/charts/style298.xml" ContentType="application/vnd.ms-office.chartstyle+xml"/>
  <Override PartName="/xl/charts/colors298.xml" ContentType="application/vnd.ms-office.chartcolorstyle+xml"/>
  <Override PartName="/xl/charts/chart299.xml" ContentType="application/vnd.openxmlformats-officedocument.drawingml.chart+xml"/>
  <Override PartName="/xl/charts/style299.xml" ContentType="application/vnd.ms-office.chartstyle+xml"/>
  <Override PartName="/xl/charts/colors299.xml" ContentType="application/vnd.ms-office.chartcolorstyle+xml"/>
  <Override PartName="/xl/charts/chart300.xml" ContentType="application/vnd.openxmlformats-officedocument.drawingml.chart+xml"/>
  <Override PartName="/xl/charts/style300.xml" ContentType="application/vnd.ms-office.chartstyle+xml"/>
  <Override PartName="/xl/charts/colors300.xml" ContentType="application/vnd.ms-office.chartcolorstyle+xml"/>
  <Override PartName="/xl/charts/chart301.xml" ContentType="application/vnd.openxmlformats-officedocument.drawingml.chart+xml"/>
  <Override PartName="/xl/charts/style301.xml" ContentType="application/vnd.ms-office.chartstyle+xml"/>
  <Override PartName="/xl/charts/colors301.xml" ContentType="application/vnd.ms-office.chartcolorstyle+xml"/>
  <Override PartName="/xl/charts/chart302.xml" ContentType="application/vnd.openxmlformats-officedocument.drawingml.chart+xml"/>
  <Override PartName="/xl/charts/style302.xml" ContentType="application/vnd.ms-office.chartstyle+xml"/>
  <Override PartName="/xl/charts/colors302.xml" ContentType="application/vnd.ms-office.chartcolorstyle+xml"/>
  <Override PartName="/xl/charts/chart303.xml" ContentType="application/vnd.openxmlformats-officedocument.drawingml.chart+xml"/>
  <Override PartName="/xl/charts/style303.xml" ContentType="application/vnd.ms-office.chartstyle+xml"/>
  <Override PartName="/xl/charts/colors303.xml" ContentType="application/vnd.ms-office.chartcolorstyle+xml"/>
  <Override PartName="/xl/charts/chart304.xml" ContentType="application/vnd.openxmlformats-officedocument.drawingml.chart+xml"/>
  <Override PartName="/xl/charts/style304.xml" ContentType="application/vnd.ms-office.chartstyle+xml"/>
  <Override PartName="/xl/charts/colors304.xml" ContentType="application/vnd.ms-office.chartcolorstyle+xml"/>
  <Override PartName="/xl/charts/chart305.xml" ContentType="application/vnd.openxmlformats-officedocument.drawingml.chart+xml"/>
  <Override PartName="/xl/charts/style305.xml" ContentType="application/vnd.ms-office.chartstyle+xml"/>
  <Override PartName="/xl/charts/colors305.xml" ContentType="application/vnd.ms-office.chartcolorstyle+xml"/>
  <Override PartName="/xl/charts/chart306.xml" ContentType="application/vnd.openxmlformats-officedocument.drawingml.chart+xml"/>
  <Override PartName="/xl/charts/style306.xml" ContentType="application/vnd.ms-office.chartstyle+xml"/>
  <Override PartName="/xl/charts/colors306.xml" ContentType="application/vnd.ms-office.chartcolorstyle+xml"/>
  <Override PartName="/xl/charts/chart307.xml" ContentType="application/vnd.openxmlformats-officedocument.drawingml.chart+xml"/>
  <Override PartName="/xl/charts/style307.xml" ContentType="application/vnd.ms-office.chartstyle+xml"/>
  <Override PartName="/xl/charts/colors307.xml" ContentType="application/vnd.ms-office.chartcolorstyle+xml"/>
  <Override PartName="/xl/charts/chart308.xml" ContentType="application/vnd.openxmlformats-officedocument.drawingml.chart+xml"/>
  <Override PartName="/xl/charts/style308.xml" ContentType="application/vnd.ms-office.chartstyle+xml"/>
  <Override PartName="/xl/charts/colors308.xml" ContentType="application/vnd.ms-office.chartcolorstyle+xml"/>
  <Override PartName="/xl/charts/chart309.xml" ContentType="application/vnd.openxmlformats-officedocument.drawingml.chart+xml"/>
  <Override PartName="/xl/charts/style309.xml" ContentType="application/vnd.ms-office.chartstyle+xml"/>
  <Override PartName="/xl/charts/colors309.xml" ContentType="application/vnd.ms-office.chartcolorstyle+xml"/>
  <Override PartName="/xl/charts/chart310.xml" ContentType="application/vnd.openxmlformats-officedocument.drawingml.chart+xml"/>
  <Override PartName="/xl/charts/style310.xml" ContentType="application/vnd.ms-office.chartstyle+xml"/>
  <Override PartName="/xl/charts/colors310.xml" ContentType="application/vnd.ms-office.chartcolorstyle+xml"/>
  <Override PartName="/xl/charts/chart311.xml" ContentType="application/vnd.openxmlformats-officedocument.drawingml.chart+xml"/>
  <Override PartName="/xl/charts/style311.xml" ContentType="application/vnd.ms-office.chartstyle+xml"/>
  <Override PartName="/xl/charts/colors311.xml" ContentType="application/vnd.ms-office.chartcolorstyle+xml"/>
  <Override PartName="/xl/charts/chart312.xml" ContentType="application/vnd.openxmlformats-officedocument.drawingml.chart+xml"/>
  <Override PartName="/xl/charts/style312.xml" ContentType="application/vnd.ms-office.chartstyle+xml"/>
  <Override PartName="/xl/charts/colors312.xml" ContentType="application/vnd.ms-office.chartcolorstyle+xml"/>
  <Override PartName="/xl/charts/chart313.xml" ContentType="application/vnd.openxmlformats-officedocument.drawingml.chart+xml"/>
  <Override PartName="/xl/charts/style313.xml" ContentType="application/vnd.ms-office.chartstyle+xml"/>
  <Override PartName="/xl/charts/colors313.xml" ContentType="application/vnd.ms-office.chartcolorstyle+xml"/>
  <Override PartName="/xl/charts/chart314.xml" ContentType="application/vnd.openxmlformats-officedocument.drawingml.chart+xml"/>
  <Override PartName="/xl/charts/style314.xml" ContentType="application/vnd.ms-office.chartstyle+xml"/>
  <Override PartName="/xl/charts/colors314.xml" ContentType="application/vnd.ms-office.chartcolorstyle+xml"/>
  <Override PartName="/xl/charts/chart315.xml" ContentType="application/vnd.openxmlformats-officedocument.drawingml.chart+xml"/>
  <Override PartName="/xl/charts/style315.xml" ContentType="application/vnd.ms-office.chartstyle+xml"/>
  <Override PartName="/xl/charts/colors315.xml" ContentType="application/vnd.ms-office.chartcolorstyle+xml"/>
  <Override PartName="/xl/charts/chart316.xml" ContentType="application/vnd.openxmlformats-officedocument.drawingml.chart+xml"/>
  <Override PartName="/xl/charts/style316.xml" ContentType="application/vnd.ms-office.chartstyle+xml"/>
  <Override PartName="/xl/charts/colors316.xml" ContentType="application/vnd.ms-office.chartcolorstyle+xml"/>
  <Override PartName="/xl/charts/chart317.xml" ContentType="application/vnd.openxmlformats-officedocument.drawingml.chart+xml"/>
  <Override PartName="/xl/charts/style317.xml" ContentType="application/vnd.ms-office.chartstyle+xml"/>
  <Override PartName="/xl/charts/colors317.xml" ContentType="application/vnd.ms-office.chartcolorstyle+xml"/>
  <Override PartName="/xl/charts/chart318.xml" ContentType="application/vnd.openxmlformats-officedocument.drawingml.chart+xml"/>
  <Override PartName="/xl/charts/style318.xml" ContentType="application/vnd.ms-office.chartstyle+xml"/>
  <Override PartName="/xl/charts/colors318.xml" ContentType="application/vnd.ms-office.chartcolorstyle+xml"/>
  <Override PartName="/xl/charts/chart319.xml" ContentType="application/vnd.openxmlformats-officedocument.drawingml.chart+xml"/>
  <Override PartName="/xl/charts/style319.xml" ContentType="application/vnd.ms-office.chartstyle+xml"/>
  <Override PartName="/xl/charts/colors319.xml" ContentType="application/vnd.ms-office.chartcolorstyle+xml"/>
  <Override PartName="/xl/charts/chart320.xml" ContentType="application/vnd.openxmlformats-officedocument.drawingml.chart+xml"/>
  <Override PartName="/xl/charts/style320.xml" ContentType="application/vnd.ms-office.chartstyle+xml"/>
  <Override PartName="/xl/charts/colors320.xml" ContentType="application/vnd.ms-office.chartcolorstyle+xml"/>
  <Override PartName="/xl/charts/chart321.xml" ContentType="application/vnd.openxmlformats-officedocument.drawingml.chart+xml"/>
  <Override PartName="/xl/charts/style321.xml" ContentType="application/vnd.ms-office.chartstyle+xml"/>
  <Override PartName="/xl/charts/colors321.xml" ContentType="application/vnd.ms-office.chartcolorstyle+xml"/>
  <Override PartName="/xl/charts/chart322.xml" ContentType="application/vnd.openxmlformats-officedocument.drawingml.chart+xml"/>
  <Override PartName="/xl/charts/style322.xml" ContentType="application/vnd.ms-office.chartstyle+xml"/>
  <Override PartName="/xl/charts/colors322.xml" ContentType="application/vnd.ms-office.chartcolorstyle+xml"/>
  <Override PartName="/xl/charts/chart323.xml" ContentType="application/vnd.openxmlformats-officedocument.drawingml.chart+xml"/>
  <Override PartName="/xl/charts/style323.xml" ContentType="application/vnd.ms-office.chartstyle+xml"/>
  <Override PartName="/xl/charts/colors323.xml" ContentType="application/vnd.ms-office.chartcolorstyle+xml"/>
  <Override PartName="/xl/charts/chart324.xml" ContentType="application/vnd.openxmlformats-officedocument.drawingml.chart+xml"/>
  <Override PartName="/xl/charts/style324.xml" ContentType="application/vnd.ms-office.chartstyle+xml"/>
  <Override PartName="/xl/charts/colors324.xml" ContentType="application/vnd.ms-office.chartcolorstyle+xml"/>
  <Override PartName="/xl/charts/chart325.xml" ContentType="application/vnd.openxmlformats-officedocument.drawingml.chart+xml"/>
  <Override PartName="/xl/charts/style325.xml" ContentType="application/vnd.ms-office.chartstyle+xml"/>
  <Override PartName="/xl/charts/colors32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vironmental Services\ESO\PUBLIC NOTIFICATION\Savannah Goldfields Pty Ltd Agate Creek P-EA-100326888\EA Application - Files to be uploaded to DETSI website\"/>
    </mc:Choice>
  </mc:AlternateContent>
  <xr:revisionPtr revIDLastSave="0" documentId="14_{DCE9C176-4FE5-4428-BAE3-792BF38E1C4F}" xr6:coauthVersionLast="47" xr6:coauthVersionMax="47" xr10:uidLastSave="{00000000-0000-0000-0000-000000000000}"/>
  <bookViews>
    <workbookView xWindow="31785" yWindow="2985" windowWidth="21600" windowHeight="11295" tabRatio="781" xr2:uid="{F290B325-2ECB-40F3-9744-AF3B6A58AA69}"/>
  </bookViews>
  <sheets>
    <sheet name="Site Description" sheetId="88" r:id="rId1"/>
    <sheet name="ACUSR01" sheetId="2" r:id="rId2"/>
    <sheet name="ACUSR08" sheetId="79" r:id="rId3"/>
    <sheet name="ACDSI07" sheetId="72" r:id="rId4"/>
    <sheet name="ACUSR01&amp;08 combined - raw" sheetId="85" r:id="rId5"/>
    <sheet name="ACUSR01&amp;08 combined - adjusted" sheetId="87" r:id="rId6"/>
  </sheets>
  <definedNames>
    <definedName name="_xlnm.Print_Area" localSheetId="3">ACDSI07!$A$1:$AB$15</definedName>
    <definedName name="_xlnm.Print_Area" localSheetId="1">ACUSR01!$A$1:$AB$21</definedName>
    <definedName name="_xlnm.Print_Area" localSheetId="2">ACUSR08!$A$1:$AB$7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87" l="1"/>
  <c r="B39" i="87"/>
  <c r="H17" i="72" l="1"/>
  <c r="D37" i="87" l="1"/>
  <c r="E37" i="87"/>
  <c r="F37" i="87"/>
  <c r="G37" i="87"/>
  <c r="H37" i="87"/>
  <c r="I37" i="87"/>
  <c r="J37" i="87"/>
  <c r="K37" i="87"/>
  <c r="L37" i="87"/>
  <c r="M37" i="87"/>
  <c r="N37" i="87"/>
  <c r="O37" i="87"/>
  <c r="P37" i="87"/>
  <c r="Q37" i="87"/>
  <c r="R37" i="87"/>
  <c r="S37" i="87"/>
  <c r="T37" i="87"/>
  <c r="U37" i="87"/>
  <c r="V37" i="87"/>
  <c r="W37" i="87"/>
  <c r="X37" i="87"/>
  <c r="Y37" i="87"/>
  <c r="Z37" i="87"/>
  <c r="AA37" i="87"/>
  <c r="AB37" i="87"/>
  <c r="AC37" i="87"/>
  <c r="AD37" i="87"/>
  <c r="AD39" i="87" s="1"/>
  <c r="AE37" i="87"/>
  <c r="AE39" i="87" s="1"/>
  <c r="AF37" i="87"/>
  <c r="AG37" i="87"/>
  <c r="AH37" i="87"/>
  <c r="AI37" i="87"/>
  <c r="AJ37" i="87"/>
  <c r="AK37" i="87"/>
  <c r="AK39" i="87" s="1"/>
  <c r="AL37" i="87"/>
  <c r="AL39" i="87" s="1"/>
  <c r="AM37" i="87"/>
  <c r="AM39" i="87" s="1"/>
  <c r="AN37" i="87"/>
  <c r="AO37" i="87"/>
  <c r="AP37" i="87"/>
  <c r="AQ37" i="87"/>
  <c r="AR37" i="87"/>
  <c r="AS37" i="87"/>
  <c r="AT37" i="87"/>
  <c r="AU37" i="87"/>
  <c r="AV37" i="87"/>
  <c r="AW37" i="87"/>
  <c r="AX37" i="87"/>
  <c r="AY37" i="87"/>
  <c r="AZ37" i="87"/>
  <c r="BA37" i="87"/>
  <c r="BB37" i="87"/>
  <c r="BC37" i="87"/>
  <c r="BD37" i="87"/>
  <c r="BE37" i="87"/>
  <c r="BF37" i="87"/>
  <c r="BG37" i="87"/>
  <c r="BH37" i="87"/>
  <c r="BI37" i="87"/>
  <c r="BJ37" i="87"/>
  <c r="BK37" i="87"/>
  <c r="BL37" i="87"/>
  <c r="BM37" i="87"/>
  <c r="C37" i="87"/>
  <c r="D38" i="87"/>
  <c r="E38" i="87"/>
  <c r="F38" i="87"/>
  <c r="G38" i="87"/>
  <c r="H38" i="87"/>
  <c r="I38" i="87"/>
  <c r="J38" i="87"/>
  <c r="K38" i="87"/>
  <c r="L38" i="87"/>
  <c r="M38" i="87"/>
  <c r="N38" i="87"/>
  <c r="O38" i="87"/>
  <c r="P38" i="87"/>
  <c r="Q38" i="87"/>
  <c r="R38" i="87"/>
  <c r="S38" i="87"/>
  <c r="T38" i="87"/>
  <c r="U38" i="87"/>
  <c r="V38" i="87"/>
  <c r="W38" i="87"/>
  <c r="X38" i="87"/>
  <c r="Y38" i="87"/>
  <c r="Z38" i="87"/>
  <c r="AA38" i="87"/>
  <c r="AB38" i="87"/>
  <c r="AC38" i="87"/>
  <c r="AD38" i="87"/>
  <c r="AE38" i="87"/>
  <c r="AF38" i="87"/>
  <c r="AG38" i="87"/>
  <c r="AH38" i="87"/>
  <c r="AI38" i="87"/>
  <c r="AJ38" i="87"/>
  <c r="AK38" i="87"/>
  <c r="AL38" i="87"/>
  <c r="AM38" i="87"/>
  <c r="AN38" i="87"/>
  <c r="AO38" i="87"/>
  <c r="AP38" i="87"/>
  <c r="AQ38" i="87"/>
  <c r="AR38" i="87"/>
  <c r="AS38" i="87"/>
  <c r="AT38" i="87"/>
  <c r="AU38" i="87"/>
  <c r="AV38" i="87"/>
  <c r="AW38" i="87"/>
  <c r="AX38" i="87"/>
  <c r="AY38" i="87"/>
  <c r="AZ38" i="87"/>
  <c r="BA38" i="87"/>
  <c r="BB38" i="87"/>
  <c r="BC38" i="87"/>
  <c r="BD38" i="87"/>
  <c r="BE38" i="87"/>
  <c r="BF38" i="87"/>
  <c r="BG38" i="87"/>
  <c r="BH38" i="87"/>
  <c r="BI38" i="87"/>
  <c r="BJ38" i="87"/>
  <c r="BK38" i="87"/>
  <c r="BL38" i="87"/>
  <c r="BM38" i="87"/>
  <c r="C38" i="87"/>
  <c r="BO36" i="87"/>
  <c r="BN36" i="87"/>
  <c r="BM36" i="87"/>
  <c r="BL36" i="87"/>
  <c r="BK36" i="87"/>
  <c r="BJ36" i="87"/>
  <c r="BI36" i="87"/>
  <c r="BH36" i="87"/>
  <c r="BG36" i="87"/>
  <c r="BF36" i="87"/>
  <c r="BE36" i="87"/>
  <c r="BD36" i="87"/>
  <c r="BC36" i="87"/>
  <c r="BB36" i="87"/>
  <c r="BA36" i="87"/>
  <c r="AZ36" i="87"/>
  <c r="AY36" i="87"/>
  <c r="AX36" i="87"/>
  <c r="AW36" i="87"/>
  <c r="AV36" i="87"/>
  <c r="AU36" i="87"/>
  <c r="AT36" i="87"/>
  <c r="AS36" i="87"/>
  <c r="AR36" i="87"/>
  <c r="AQ36" i="87"/>
  <c r="AP36" i="87"/>
  <c r="AO36" i="87"/>
  <c r="AN36" i="87"/>
  <c r="AM36" i="87"/>
  <c r="AL36" i="87"/>
  <c r="AK36" i="87"/>
  <c r="AJ36" i="87"/>
  <c r="AI36" i="87"/>
  <c r="AH36" i="87"/>
  <c r="AG36" i="87"/>
  <c r="AF36" i="87"/>
  <c r="AE36" i="87"/>
  <c r="AD36" i="87"/>
  <c r="AC36" i="87"/>
  <c r="AB36" i="87"/>
  <c r="AA36" i="87"/>
  <c r="Z36" i="87"/>
  <c r="Y36" i="87"/>
  <c r="X36" i="87"/>
  <c r="W36" i="87"/>
  <c r="V36" i="87"/>
  <c r="U36" i="87"/>
  <c r="T36" i="87"/>
  <c r="S36" i="87"/>
  <c r="R36" i="87"/>
  <c r="Q36" i="87"/>
  <c r="P36" i="87"/>
  <c r="O36" i="87"/>
  <c r="N36" i="87"/>
  <c r="M36" i="87"/>
  <c r="L36" i="87"/>
  <c r="K36" i="87"/>
  <c r="J36" i="87"/>
  <c r="I36" i="87"/>
  <c r="H36" i="87"/>
  <c r="G36" i="87"/>
  <c r="F36" i="87"/>
  <c r="E36" i="87"/>
  <c r="D36" i="87"/>
  <c r="C36" i="87"/>
  <c r="BO35" i="87"/>
  <c r="BN35" i="87"/>
  <c r="BM35" i="87"/>
  <c r="BL35" i="87"/>
  <c r="BK35" i="87"/>
  <c r="BJ35" i="87"/>
  <c r="BI35" i="87"/>
  <c r="BH35" i="87"/>
  <c r="BG35" i="87"/>
  <c r="BF35" i="87"/>
  <c r="BE35" i="87"/>
  <c r="BD35" i="87"/>
  <c r="BC35" i="87"/>
  <c r="BB35" i="87"/>
  <c r="BA35" i="87"/>
  <c r="AZ35" i="87"/>
  <c r="AY35" i="87"/>
  <c r="AX35" i="87"/>
  <c r="AW35" i="87"/>
  <c r="AV35" i="87"/>
  <c r="AU35" i="87"/>
  <c r="AT35" i="87"/>
  <c r="AS35" i="87"/>
  <c r="AR35" i="87"/>
  <c r="AQ35" i="87"/>
  <c r="AP35" i="87"/>
  <c r="AO35" i="87"/>
  <c r="AN35" i="87"/>
  <c r="AM35" i="87"/>
  <c r="AL35" i="87"/>
  <c r="AK35" i="87"/>
  <c r="AJ35" i="87"/>
  <c r="AI35" i="87"/>
  <c r="AH35" i="87"/>
  <c r="AG35" i="87"/>
  <c r="AF35" i="87"/>
  <c r="AE35" i="87"/>
  <c r="AD35" i="87"/>
  <c r="AC35" i="87"/>
  <c r="AB35" i="87"/>
  <c r="AA35" i="87"/>
  <c r="Z35" i="87"/>
  <c r="Y35" i="87"/>
  <c r="X35" i="87"/>
  <c r="W35" i="87"/>
  <c r="V35" i="87"/>
  <c r="U35" i="87"/>
  <c r="T35" i="87"/>
  <c r="S35" i="87"/>
  <c r="R35" i="87"/>
  <c r="Q35" i="87"/>
  <c r="P35" i="87"/>
  <c r="O35" i="87"/>
  <c r="N35" i="87"/>
  <c r="M35" i="87"/>
  <c r="L35" i="87"/>
  <c r="K35" i="87"/>
  <c r="J35" i="87"/>
  <c r="H35" i="87"/>
  <c r="G35" i="87"/>
  <c r="F35" i="87"/>
  <c r="E35" i="87"/>
  <c r="D35" i="87"/>
  <c r="C35" i="87"/>
  <c r="BO34" i="87"/>
  <c r="BN34" i="87"/>
  <c r="BM34" i="87"/>
  <c r="BL34" i="87"/>
  <c r="BK34" i="87"/>
  <c r="BJ34" i="87"/>
  <c r="BI34" i="87"/>
  <c r="BH34" i="87"/>
  <c r="BG34" i="87"/>
  <c r="BF34" i="87"/>
  <c r="BE34" i="87"/>
  <c r="BD34" i="87"/>
  <c r="BC34" i="87"/>
  <c r="BB34" i="87"/>
  <c r="BA34" i="87"/>
  <c r="AZ34" i="87"/>
  <c r="AY34" i="87"/>
  <c r="AX34" i="87"/>
  <c r="AW34" i="87"/>
  <c r="AV34" i="87"/>
  <c r="AU34" i="87"/>
  <c r="AT34" i="87"/>
  <c r="AS34" i="87"/>
  <c r="AR34" i="87"/>
  <c r="AQ34" i="87"/>
  <c r="AP34" i="87"/>
  <c r="AO34" i="87"/>
  <c r="AN34" i="87"/>
  <c r="AM34" i="87"/>
  <c r="AL34" i="87"/>
  <c r="AK34" i="87"/>
  <c r="AJ34" i="87"/>
  <c r="AI34" i="87"/>
  <c r="AH34" i="87"/>
  <c r="AG34" i="87"/>
  <c r="AF34" i="87"/>
  <c r="AE34" i="87"/>
  <c r="AD34" i="87"/>
  <c r="AC34" i="87"/>
  <c r="AB34" i="87"/>
  <c r="AA34" i="87"/>
  <c r="Z34" i="87"/>
  <c r="Y34" i="87"/>
  <c r="X34" i="87"/>
  <c r="W34" i="87"/>
  <c r="V34" i="87"/>
  <c r="U34" i="87"/>
  <c r="T34" i="87"/>
  <c r="S34" i="87"/>
  <c r="R34" i="87"/>
  <c r="Q34" i="87"/>
  <c r="P34" i="87"/>
  <c r="O34" i="87"/>
  <c r="N34" i="87"/>
  <c r="M34" i="87"/>
  <c r="L34" i="87"/>
  <c r="K34" i="87"/>
  <c r="J34" i="87"/>
  <c r="I34" i="87"/>
  <c r="H34" i="87"/>
  <c r="G34" i="87"/>
  <c r="F34" i="87"/>
  <c r="E34" i="87"/>
  <c r="D34" i="87"/>
  <c r="C34" i="87"/>
  <c r="BO33" i="87"/>
  <c r="BN33" i="87"/>
  <c r="BM33" i="87"/>
  <c r="BL33" i="87"/>
  <c r="BK33" i="87"/>
  <c r="BJ33" i="87"/>
  <c r="BI33" i="87"/>
  <c r="BH33" i="87"/>
  <c r="BG33" i="87"/>
  <c r="BF33" i="87"/>
  <c r="BE33" i="87"/>
  <c r="BD33" i="87"/>
  <c r="BC33" i="87"/>
  <c r="BB33" i="87"/>
  <c r="BA33" i="87"/>
  <c r="AZ33" i="87"/>
  <c r="AY33" i="87"/>
  <c r="AX33" i="87"/>
  <c r="AW33" i="87"/>
  <c r="AV33" i="87"/>
  <c r="AU33" i="87"/>
  <c r="AT33" i="87"/>
  <c r="AS33" i="87"/>
  <c r="AR33" i="87"/>
  <c r="AQ33" i="87"/>
  <c r="AP33" i="87"/>
  <c r="AO33" i="87"/>
  <c r="AN33" i="87"/>
  <c r="AM33" i="87"/>
  <c r="AL33" i="87"/>
  <c r="AK33" i="87"/>
  <c r="AJ33" i="87"/>
  <c r="AI33" i="87"/>
  <c r="AH33" i="87"/>
  <c r="AG33" i="87"/>
  <c r="AF33" i="87"/>
  <c r="AE33" i="87"/>
  <c r="AD33" i="87"/>
  <c r="AC33" i="87"/>
  <c r="AB33" i="87"/>
  <c r="AA33" i="87"/>
  <c r="Z33" i="87"/>
  <c r="Y33" i="87"/>
  <c r="X33" i="87"/>
  <c r="W33" i="87"/>
  <c r="V33" i="87"/>
  <c r="U33" i="87"/>
  <c r="T33" i="87"/>
  <c r="S33" i="87"/>
  <c r="R33" i="87"/>
  <c r="Q33" i="87"/>
  <c r="P33" i="87"/>
  <c r="O33" i="87"/>
  <c r="N33" i="87"/>
  <c r="M33" i="87"/>
  <c r="L33" i="87"/>
  <c r="K33" i="87"/>
  <c r="J33" i="87"/>
  <c r="I33" i="87"/>
  <c r="H33" i="87"/>
  <c r="G33" i="87"/>
  <c r="F33" i="87"/>
  <c r="E33" i="87"/>
  <c r="D33" i="87"/>
  <c r="C33" i="87"/>
  <c r="BO32" i="87"/>
  <c r="BN32" i="87"/>
  <c r="BM32" i="87"/>
  <c r="BL32" i="87"/>
  <c r="BK32" i="87"/>
  <c r="BJ32" i="87"/>
  <c r="BI32" i="87"/>
  <c r="BH32" i="87"/>
  <c r="BG32" i="87"/>
  <c r="BF32" i="87"/>
  <c r="BE32" i="87"/>
  <c r="BD32" i="87"/>
  <c r="BC32" i="87"/>
  <c r="BB32" i="87"/>
  <c r="BA32" i="87"/>
  <c r="AZ32" i="87"/>
  <c r="AY32" i="87"/>
  <c r="AX32" i="87"/>
  <c r="AW32" i="87"/>
  <c r="AV32" i="87"/>
  <c r="AU32" i="87"/>
  <c r="AT32" i="87"/>
  <c r="AS32" i="87"/>
  <c r="AR32" i="87"/>
  <c r="AQ32" i="87"/>
  <c r="AP32" i="87"/>
  <c r="AO32" i="87"/>
  <c r="AN32" i="87"/>
  <c r="AM32" i="87"/>
  <c r="AL32" i="87"/>
  <c r="AK32" i="87"/>
  <c r="AJ32" i="87"/>
  <c r="AI32" i="87"/>
  <c r="AH32" i="87"/>
  <c r="AG32" i="87"/>
  <c r="AF32" i="87"/>
  <c r="AE32" i="87"/>
  <c r="AD32" i="87"/>
  <c r="AC32" i="87"/>
  <c r="AB32" i="87"/>
  <c r="AA32" i="87"/>
  <c r="Z32" i="87"/>
  <c r="Y32" i="87"/>
  <c r="X32" i="87"/>
  <c r="W32" i="87"/>
  <c r="V32" i="87"/>
  <c r="U32" i="87"/>
  <c r="T32" i="87"/>
  <c r="S32" i="87"/>
  <c r="R32" i="87"/>
  <c r="Q32" i="87"/>
  <c r="P32" i="87"/>
  <c r="O32" i="87"/>
  <c r="N32" i="87"/>
  <c r="M32" i="87"/>
  <c r="L32" i="87"/>
  <c r="K32" i="87"/>
  <c r="J32" i="87"/>
  <c r="I32" i="87"/>
  <c r="H32" i="87"/>
  <c r="G32" i="87"/>
  <c r="F32" i="87"/>
  <c r="E32" i="87"/>
  <c r="D32" i="87"/>
  <c r="C32" i="87"/>
  <c r="BO31" i="87"/>
  <c r="BN31" i="87"/>
  <c r="BM31" i="87"/>
  <c r="BL31" i="87"/>
  <c r="BK31" i="87"/>
  <c r="BJ31" i="87"/>
  <c r="BI31" i="87"/>
  <c r="BH31" i="87"/>
  <c r="BG31" i="87"/>
  <c r="BF31" i="87"/>
  <c r="BE31" i="87"/>
  <c r="BD31" i="87"/>
  <c r="BC31" i="87"/>
  <c r="BB31" i="87"/>
  <c r="BA31" i="87"/>
  <c r="AZ31" i="87"/>
  <c r="AY31" i="87"/>
  <c r="AX31" i="87"/>
  <c r="AW31" i="87"/>
  <c r="AV31" i="87"/>
  <c r="AU31" i="87"/>
  <c r="AT31" i="87"/>
  <c r="AS31" i="87"/>
  <c r="AR31" i="87"/>
  <c r="AQ31" i="87"/>
  <c r="AP31" i="87"/>
  <c r="AO31" i="87"/>
  <c r="AN31" i="87"/>
  <c r="AM31" i="87"/>
  <c r="AL31" i="87"/>
  <c r="AK31" i="87"/>
  <c r="AJ31" i="87"/>
  <c r="AI31" i="87"/>
  <c r="AH31" i="87"/>
  <c r="AG31" i="87"/>
  <c r="AF31" i="87"/>
  <c r="AE31" i="87"/>
  <c r="AD31" i="87"/>
  <c r="AC31" i="87"/>
  <c r="AB31" i="87"/>
  <c r="AA31" i="87"/>
  <c r="Z31" i="87"/>
  <c r="Y31" i="87"/>
  <c r="X31" i="87"/>
  <c r="W31" i="87"/>
  <c r="V31" i="87"/>
  <c r="U31" i="87"/>
  <c r="T31" i="87"/>
  <c r="S31" i="87"/>
  <c r="R31" i="87"/>
  <c r="Q31" i="87"/>
  <c r="P31" i="87"/>
  <c r="O31" i="87"/>
  <c r="N31" i="87"/>
  <c r="M31" i="87"/>
  <c r="L31" i="87"/>
  <c r="K31" i="87"/>
  <c r="J31" i="87"/>
  <c r="I31" i="87"/>
  <c r="H31" i="87"/>
  <c r="G31" i="87"/>
  <c r="F31" i="87"/>
  <c r="E31" i="87"/>
  <c r="D31" i="87"/>
  <c r="C31" i="87"/>
  <c r="BO30" i="87"/>
  <c r="BN30" i="87"/>
  <c r="BM30" i="87"/>
  <c r="BL30" i="87"/>
  <c r="BK30" i="87"/>
  <c r="BJ30" i="87"/>
  <c r="BI30" i="87"/>
  <c r="BH30" i="87"/>
  <c r="BG30" i="87"/>
  <c r="BF30" i="87"/>
  <c r="BE30" i="87"/>
  <c r="BD30" i="87"/>
  <c r="BC30" i="87"/>
  <c r="BB30" i="87"/>
  <c r="BA30" i="87"/>
  <c r="AZ30" i="87"/>
  <c r="AY30" i="87"/>
  <c r="AX30" i="87"/>
  <c r="AW30" i="87"/>
  <c r="AV30" i="87"/>
  <c r="AU30" i="87"/>
  <c r="AT30" i="87"/>
  <c r="AS30" i="87"/>
  <c r="AR30" i="87"/>
  <c r="AQ30" i="87"/>
  <c r="AP30" i="87"/>
  <c r="AO30" i="87"/>
  <c r="AN30" i="87"/>
  <c r="AM30" i="87"/>
  <c r="AL30" i="87"/>
  <c r="AK30" i="87"/>
  <c r="AJ30" i="87"/>
  <c r="AI30" i="87"/>
  <c r="AH30" i="87"/>
  <c r="AG30" i="87"/>
  <c r="AF30" i="87"/>
  <c r="AE30" i="87"/>
  <c r="AD30" i="87"/>
  <c r="AC30" i="87"/>
  <c r="AB30" i="87"/>
  <c r="AA30" i="87"/>
  <c r="Z30" i="87"/>
  <c r="Y30" i="87"/>
  <c r="X30" i="87"/>
  <c r="W30" i="87"/>
  <c r="V30" i="87"/>
  <c r="U30" i="87"/>
  <c r="T30" i="87"/>
  <c r="S30" i="87"/>
  <c r="R30" i="87"/>
  <c r="Q30" i="87"/>
  <c r="P30" i="87"/>
  <c r="O30" i="87"/>
  <c r="N30" i="87"/>
  <c r="M30" i="87"/>
  <c r="L30" i="87"/>
  <c r="K30" i="87"/>
  <c r="J30" i="87"/>
  <c r="I30" i="87"/>
  <c r="H30" i="87"/>
  <c r="G30" i="87"/>
  <c r="F30" i="87"/>
  <c r="E30" i="87"/>
  <c r="D30" i="87"/>
  <c r="C30" i="87"/>
  <c r="BO28" i="87"/>
  <c r="BO29" i="87" s="1"/>
  <c r="BN28" i="87"/>
  <c r="BN29" i="87" s="1"/>
  <c r="BM28" i="87"/>
  <c r="BM29" i="87" s="1"/>
  <c r="BL28" i="87"/>
  <c r="BL29" i="87" s="1"/>
  <c r="BK28" i="87"/>
  <c r="BK29" i="87" s="1"/>
  <c r="BJ28" i="87"/>
  <c r="BJ29" i="87" s="1"/>
  <c r="BI28" i="87"/>
  <c r="BI29" i="87" s="1"/>
  <c r="BH28" i="87"/>
  <c r="BH29" i="87" s="1"/>
  <c r="BG28" i="87"/>
  <c r="BG29" i="87" s="1"/>
  <c r="BF28" i="87"/>
  <c r="BF29" i="87" s="1"/>
  <c r="BE28" i="87"/>
  <c r="BE29" i="87" s="1"/>
  <c r="BD28" i="87"/>
  <c r="BD29" i="87" s="1"/>
  <c r="BC28" i="87"/>
  <c r="BC29" i="87" s="1"/>
  <c r="BB28" i="87"/>
  <c r="BB29" i="87" s="1"/>
  <c r="BA28" i="87"/>
  <c r="BA29" i="87" s="1"/>
  <c r="AZ28" i="87"/>
  <c r="AZ29" i="87" s="1"/>
  <c r="AY28" i="87"/>
  <c r="AY29" i="87" s="1"/>
  <c r="AX28" i="87"/>
  <c r="AX29" i="87" s="1"/>
  <c r="AW28" i="87"/>
  <c r="AW29" i="87" s="1"/>
  <c r="AV28" i="87"/>
  <c r="AV29" i="87" s="1"/>
  <c r="AU28" i="87"/>
  <c r="AU29" i="87" s="1"/>
  <c r="AT28" i="87"/>
  <c r="AT29" i="87" s="1"/>
  <c r="AS28" i="87"/>
  <c r="AS29" i="87" s="1"/>
  <c r="AR28" i="87"/>
  <c r="AR29" i="87" s="1"/>
  <c r="AQ28" i="87"/>
  <c r="AQ29" i="87" s="1"/>
  <c r="AP28" i="87"/>
  <c r="AP29" i="87" s="1"/>
  <c r="AO28" i="87"/>
  <c r="AO29" i="87" s="1"/>
  <c r="AN28" i="87"/>
  <c r="AN29" i="87" s="1"/>
  <c r="AM28" i="87"/>
  <c r="AM29" i="87" s="1"/>
  <c r="AL28" i="87"/>
  <c r="AL29" i="87" s="1"/>
  <c r="AK28" i="87"/>
  <c r="AK29" i="87" s="1"/>
  <c r="AJ28" i="87"/>
  <c r="AJ29" i="87" s="1"/>
  <c r="AI28" i="87"/>
  <c r="AI29" i="87" s="1"/>
  <c r="AH28" i="87"/>
  <c r="AH29" i="87" s="1"/>
  <c r="AG28" i="87"/>
  <c r="AG29" i="87" s="1"/>
  <c r="AF28" i="87"/>
  <c r="AF29" i="87" s="1"/>
  <c r="AE28" i="87"/>
  <c r="AE29" i="87" s="1"/>
  <c r="AD28" i="87"/>
  <c r="AD29" i="87" s="1"/>
  <c r="AC28" i="87"/>
  <c r="AC29" i="87" s="1"/>
  <c r="AB28" i="87"/>
  <c r="AB29" i="87" s="1"/>
  <c r="AA28" i="87"/>
  <c r="AA29" i="87" s="1"/>
  <c r="Z28" i="87"/>
  <c r="Z29" i="87" s="1"/>
  <c r="Y28" i="87"/>
  <c r="Y29" i="87" s="1"/>
  <c r="X28" i="87"/>
  <c r="X29" i="87" s="1"/>
  <c r="W28" i="87"/>
  <c r="W29" i="87" s="1"/>
  <c r="V28" i="87"/>
  <c r="V29" i="87" s="1"/>
  <c r="U28" i="87"/>
  <c r="U29" i="87" s="1"/>
  <c r="T28" i="87"/>
  <c r="T29" i="87" s="1"/>
  <c r="S28" i="87"/>
  <c r="S29" i="87" s="1"/>
  <c r="R28" i="87"/>
  <c r="R29" i="87" s="1"/>
  <c r="Q28" i="87"/>
  <c r="Q29" i="87" s="1"/>
  <c r="P28" i="87"/>
  <c r="P29" i="87" s="1"/>
  <c r="O28" i="87"/>
  <c r="O29" i="87" s="1"/>
  <c r="N28" i="87"/>
  <c r="N29" i="87" s="1"/>
  <c r="M28" i="87"/>
  <c r="M29" i="87" s="1"/>
  <c r="L28" i="87"/>
  <c r="L29" i="87" s="1"/>
  <c r="K28" i="87"/>
  <c r="K29" i="87" s="1"/>
  <c r="J28" i="87"/>
  <c r="J29" i="87" s="1"/>
  <c r="I28" i="87"/>
  <c r="I29" i="87" s="1"/>
  <c r="H28" i="87"/>
  <c r="H29" i="87" s="1"/>
  <c r="G28" i="87"/>
  <c r="G29" i="87" s="1"/>
  <c r="F28" i="87"/>
  <c r="F29" i="87" s="1"/>
  <c r="E28" i="87"/>
  <c r="E29" i="87" s="1"/>
  <c r="D28" i="87"/>
  <c r="D29" i="87" s="1"/>
  <c r="C28" i="87"/>
  <c r="C29" i="87" s="1"/>
  <c r="AF39" i="87" l="1"/>
  <c r="BI39" i="87"/>
  <c r="BA39" i="87"/>
  <c r="BL39" i="87"/>
  <c r="BH39" i="87"/>
  <c r="BG39" i="87"/>
  <c r="K39" i="87"/>
  <c r="BB39" i="87"/>
  <c r="AZ39" i="87"/>
  <c r="AW39" i="87"/>
  <c r="AA39" i="87"/>
  <c r="E39" i="87"/>
  <c r="Q39" i="87"/>
  <c r="P39" i="87"/>
  <c r="J39" i="87"/>
  <c r="I39" i="87"/>
  <c r="AV39" i="87"/>
  <c r="Z39" i="87"/>
  <c r="D39" i="87"/>
  <c r="AU39" i="87"/>
  <c r="Y39" i="87"/>
  <c r="AP39" i="87"/>
  <c r="T39" i="87"/>
  <c r="BM39" i="87"/>
  <c r="AQ39" i="87"/>
  <c r="AT39" i="87"/>
  <c r="C39" i="87"/>
  <c r="AR39" i="87"/>
  <c r="BK39" i="87"/>
  <c r="AN39" i="87"/>
  <c r="O39" i="87"/>
  <c r="AX39" i="87"/>
  <c r="F39" i="87"/>
  <c r="W39" i="87"/>
  <c r="N39" i="87"/>
  <c r="AS39" i="87"/>
  <c r="U39" i="87"/>
  <c r="V39" i="87"/>
  <c r="AO39" i="87"/>
  <c r="BJ39" i="87"/>
  <c r="BF39" i="87"/>
  <c r="AI39" i="87"/>
  <c r="AG39" i="87"/>
  <c r="S39" i="87"/>
  <c r="AJ39" i="87"/>
  <c r="BE39" i="87"/>
  <c r="M39" i="87"/>
  <c r="BD39" i="87"/>
  <c r="AH39" i="87"/>
  <c r="BC39" i="87"/>
  <c r="AY39" i="87"/>
  <c r="AC39" i="87"/>
  <c r="G39" i="87"/>
  <c r="H39" i="87"/>
  <c r="AB39" i="87"/>
  <c r="X39" i="87"/>
  <c r="L39" i="87"/>
  <c r="R39" i="87"/>
  <c r="C28" i="85" l="1"/>
  <c r="C29" i="85" s="1"/>
  <c r="BO36" i="85"/>
  <c r="BN36" i="85"/>
  <c r="BM36" i="85"/>
  <c r="BL36" i="85"/>
  <c r="BK36" i="85"/>
  <c r="BJ36" i="85"/>
  <c r="BI36" i="85"/>
  <c r="BH36" i="85"/>
  <c r="BG36" i="85"/>
  <c r="BF36" i="85"/>
  <c r="BE36" i="85"/>
  <c r="BD36" i="85"/>
  <c r="BC36" i="85"/>
  <c r="BB36" i="85"/>
  <c r="BA36" i="85"/>
  <c r="AZ36" i="85"/>
  <c r="AY36" i="85"/>
  <c r="AX36" i="85"/>
  <c r="AW36" i="85"/>
  <c r="AV36" i="85"/>
  <c r="AU36" i="85"/>
  <c r="AT36" i="85"/>
  <c r="AS36" i="85"/>
  <c r="AR36" i="85"/>
  <c r="AQ36" i="85"/>
  <c r="AP36" i="85"/>
  <c r="AO36" i="85"/>
  <c r="AN36" i="85"/>
  <c r="AM36" i="85"/>
  <c r="AL36" i="85"/>
  <c r="AK36" i="85"/>
  <c r="AJ36" i="85"/>
  <c r="AI36" i="85"/>
  <c r="AH36" i="85"/>
  <c r="AG36" i="85"/>
  <c r="AF36" i="85"/>
  <c r="AE36" i="85"/>
  <c r="AD36" i="85"/>
  <c r="AC36" i="85"/>
  <c r="AB36" i="85"/>
  <c r="AA36" i="85"/>
  <c r="Z36" i="85"/>
  <c r="Y36" i="85"/>
  <c r="X36" i="85"/>
  <c r="W36" i="85"/>
  <c r="V36" i="85"/>
  <c r="U36" i="85"/>
  <c r="T36" i="85"/>
  <c r="S36" i="85"/>
  <c r="R36" i="85"/>
  <c r="Q36" i="85"/>
  <c r="P36" i="85"/>
  <c r="O36" i="85"/>
  <c r="N36" i="85"/>
  <c r="M36" i="85"/>
  <c r="L36" i="85"/>
  <c r="K36" i="85"/>
  <c r="J36" i="85"/>
  <c r="I36" i="85"/>
  <c r="H36" i="85"/>
  <c r="G36" i="85"/>
  <c r="F36" i="85"/>
  <c r="E36" i="85"/>
  <c r="D36" i="85"/>
  <c r="C36" i="85"/>
  <c r="BO35" i="85"/>
  <c r="BN35" i="85"/>
  <c r="BM35" i="85"/>
  <c r="BL35" i="85"/>
  <c r="BK35" i="85"/>
  <c r="BJ35" i="85"/>
  <c r="BI35" i="85"/>
  <c r="BH35" i="85"/>
  <c r="BG35" i="85"/>
  <c r="BF35" i="85"/>
  <c r="BE35" i="85"/>
  <c r="BD35" i="85"/>
  <c r="BC35" i="85"/>
  <c r="BB35" i="85"/>
  <c r="BA35" i="85"/>
  <c r="AZ35" i="85"/>
  <c r="AY35" i="85"/>
  <c r="AX35" i="85"/>
  <c r="AW35" i="85"/>
  <c r="AV35" i="85"/>
  <c r="AU35" i="85"/>
  <c r="AT35" i="85"/>
  <c r="AS35" i="85"/>
  <c r="AR35" i="85"/>
  <c r="AQ35" i="85"/>
  <c r="AP35" i="85"/>
  <c r="AO35" i="85"/>
  <c r="AN35" i="85"/>
  <c r="AM35" i="85"/>
  <c r="AL35" i="85"/>
  <c r="AK35" i="85"/>
  <c r="AJ35" i="85"/>
  <c r="AI35" i="85"/>
  <c r="AH35" i="85"/>
  <c r="AG35" i="85"/>
  <c r="AF35" i="85"/>
  <c r="AE35" i="85"/>
  <c r="AD35" i="85"/>
  <c r="AC35" i="85"/>
  <c r="AB35" i="85"/>
  <c r="AA35" i="85"/>
  <c r="Z35" i="85"/>
  <c r="Y35" i="85"/>
  <c r="X35" i="85"/>
  <c r="W35" i="85"/>
  <c r="V35" i="85"/>
  <c r="U35" i="85"/>
  <c r="T35" i="85"/>
  <c r="S35" i="85"/>
  <c r="R35" i="85"/>
  <c r="Q35" i="85"/>
  <c r="P35" i="85"/>
  <c r="O35" i="85"/>
  <c r="N35" i="85"/>
  <c r="M35" i="85"/>
  <c r="L35" i="85"/>
  <c r="K35" i="85"/>
  <c r="J35" i="85"/>
  <c r="I35" i="85"/>
  <c r="H35" i="85"/>
  <c r="G35" i="85"/>
  <c r="F35" i="85"/>
  <c r="E35" i="85"/>
  <c r="D35" i="85"/>
  <c r="C35" i="85"/>
  <c r="BO34" i="85"/>
  <c r="BN34" i="85"/>
  <c r="BM34" i="85"/>
  <c r="BL34" i="85"/>
  <c r="BK34" i="85"/>
  <c r="BJ34" i="85"/>
  <c r="BI34" i="85"/>
  <c r="BH34" i="85"/>
  <c r="BG34" i="85"/>
  <c r="BF34" i="85"/>
  <c r="BE34" i="85"/>
  <c r="BD34" i="85"/>
  <c r="BC34" i="85"/>
  <c r="BB34" i="85"/>
  <c r="BA34" i="85"/>
  <c r="AZ34" i="85"/>
  <c r="AY34" i="85"/>
  <c r="AX34" i="85"/>
  <c r="AW34" i="85"/>
  <c r="AV34" i="85"/>
  <c r="AU34" i="85"/>
  <c r="AT34" i="85"/>
  <c r="AS34" i="85"/>
  <c r="AR34" i="85"/>
  <c r="AQ34" i="85"/>
  <c r="AP34" i="85"/>
  <c r="AO34" i="85"/>
  <c r="AN34" i="85"/>
  <c r="AM34" i="85"/>
  <c r="AL34" i="85"/>
  <c r="AK34" i="85"/>
  <c r="AJ34" i="85"/>
  <c r="AI34" i="85"/>
  <c r="AH34" i="85"/>
  <c r="AG34" i="85"/>
  <c r="AF34" i="85"/>
  <c r="AE34" i="85"/>
  <c r="AD34" i="85"/>
  <c r="AC34" i="85"/>
  <c r="AB34" i="85"/>
  <c r="AA34" i="85"/>
  <c r="Z34" i="85"/>
  <c r="Y34" i="85"/>
  <c r="X34" i="85"/>
  <c r="W34" i="85"/>
  <c r="V34" i="85"/>
  <c r="U34" i="85"/>
  <c r="T34" i="85"/>
  <c r="S34" i="85"/>
  <c r="R34" i="85"/>
  <c r="Q34" i="85"/>
  <c r="P34" i="85"/>
  <c r="O34" i="85"/>
  <c r="N34" i="85"/>
  <c r="M34" i="85"/>
  <c r="L34" i="85"/>
  <c r="K34" i="85"/>
  <c r="J34" i="85"/>
  <c r="I34" i="85"/>
  <c r="H34" i="85"/>
  <c r="G34" i="85"/>
  <c r="F34" i="85"/>
  <c r="E34" i="85"/>
  <c r="D34" i="85"/>
  <c r="C34" i="85"/>
  <c r="BO33" i="85"/>
  <c r="BN33" i="85"/>
  <c r="BM33" i="85"/>
  <c r="BL33" i="85"/>
  <c r="BK33" i="85"/>
  <c r="BJ33" i="85"/>
  <c r="BI33" i="85"/>
  <c r="BH33" i="85"/>
  <c r="BG33" i="85"/>
  <c r="BF33" i="85"/>
  <c r="BE33" i="85"/>
  <c r="BD33" i="85"/>
  <c r="BC33" i="85"/>
  <c r="BB33" i="85"/>
  <c r="BA33" i="85"/>
  <c r="AZ33" i="85"/>
  <c r="AY33" i="85"/>
  <c r="AX33" i="85"/>
  <c r="AW33" i="85"/>
  <c r="AV33" i="85"/>
  <c r="AU33" i="85"/>
  <c r="AT33" i="85"/>
  <c r="AS33" i="85"/>
  <c r="AR33" i="85"/>
  <c r="AQ33" i="85"/>
  <c r="AP33" i="85"/>
  <c r="AO33" i="85"/>
  <c r="AN33" i="85"/>
  <c r="AM33" i="85"/>
  <c r="AL33" i="85"/>
  <c r="AK33" i="85"/>
  <c r="AJ33" i="85"/>
  <c r="AI33" i="85"/>
  <c r="AH33" i="85"/>
  <c r="AG33" i="85"/>
  <c r="AF33" i="85"/>
  <c r="AE33" i="85"/>
  <c r="AD33" i="85"/>
  <c r="AC33" i="85"/>
  <c r="AB33" i="85"/>
  <c r="AA33" i="85"/>
  <c r="Z33" i="85"/>
  <c r="Y33" i="85"/>
  <c r="X33" i="85"/>
  <c r="W33" i="85"/>
  <c r="V33" i="85"/>
  <c r="U33" i="85"/>
  <c r="T33" i="85"/>
  <c r="S33" i="85"/>
  <c r="R33" i="85"/>
  <c r="Q33" i="85"/>
  <c r="P33" i="85"/>
  <c r="O33" i="85"/>
  <c r="N33" i="85"/>
  <c r="M33" i="85"/>
  <c r="L33" i="85"/>
  <c r="K33" i="85"/>
  <c r="J33" i="85"/>
  <c r="I33" i="85"/>
  <c r="H33" i="85"/>
  <c r="G33" i="85"/>
  <c r="F33" i="85"/>
  <c r="E33" i="85"/>
  <c r="D33" i="85"/>
  <c r="C33" i="85"/>
  <c r="BO32" i="85"/>
  <c r="BN32" i="85"/>
  <c r="BM32" i="85"/>
  <c r="BL32" i="85"/>
  <c r="BK32" i="85"/>
  <c r="BJ32" i="85"/>
  <c r="BI32" i="85"/>
  <c r="BH32" i="85"/>
  <c r="BG32" i="85"/>
  <c r="BF32" i="85"/>
  <c r="BE32" i="85"/>
  <c r="BD32" i="85"/>
  <c r="BC32" i="85"/>
  <c r="BB32" i="85"/>
  <c r="BA32" i="85"/>
  <c r="AZ32" i="85"/>
  <c r="AY32" i="85"/>
  <c r="AX32" i="85"/>
  <c r="AW32" i="85"/>
  <c r="AV32" i="85"/>
  <c r="AU32" i="85"/>
  <c r="AT32" i="85"/>
  <c r="AS32" i="85"/>
  <c r="AR32" i="85"/>
  <c r="AQ32" i="85"/>
  <c r="AP32" i="85"/>
  <c r="AO32" i="85"/>
  <c r="AN32" i="85"/>
  <c r="AM32" i="85"/>
  <c r="AL32" i="85"/>
  <c r="AK32" i="85"/>
  <c r="AJ32" i="85"/>
  <c r="AI32" i="85"/>
  <c r="AH32" i="85"/>
  <c r="AG32" i="85"/>
  <c r="AF32" i="85"/>
  <c r="AE32" i="85"/>
  <c r="AD32" i="85"/>
  <c r="AC32" i="85"/>
  <c r="AB32" i="85"/>
  <c r="AA32" i="85"/>
  <c r="Z32" i="85"/>
  <c r="Y32" i="85"/>
  <c r="X32" i="85"/>
  <c r="W32" i="85"/>
  <c r="V32" i="85"/>
  <c r="U32" i="85"/>
  <c r="T32" i="85"/>
  <c r="S32" i="85"/>
  <c r="R32" i="85"/>
  <c r="Q32" i="85"/>
  <c r="P32" i="85"/>
  <c r="O32" i="85"/>
  <c r="N32" i="85"/>
  <c r="M32" i="85"/>
  <c r="L32" i="85"/>
  <c r="K32" i="85"/>
  <c r="J32" i="85"/>
  <c r="I32" i="85"/>
  <c r="H32" i="85"/>
  <c r="G32" i="85"/>
  <c r="F32" i="85"/>
  <c r="E32" i="85"/>
  <c r="D32" i="85"/>
  <c r="C32" i="85"/>
  <c r="BO31" i="85"/>
  <c r="BN31" i="85"/>
  <c r="BM31" i="85"/>
  <c r="BL31" i="85"/>
  <c r="BK31" i="85"/>
  <c r="BJ31" i="85"/>
  <c r="BI31" i="85"/>
  <c r="BH31" i="85"/>
  <c r="BG31" i="85"/>
  <c r="BF31" i="85"/>
  <c r="BE31" i="85"/>
  <c r="BD31" i="85"/>
  <c r="BC31" i="85"/>
  <c r="BB31" i="85"/>
  <c r="BA31" i="85"/>
  <c r="AZ31" i="85"/>
  <c r="AY31" i="85"/>
  <c r="AX31" i="85"/>
  <c r="AW31" i="85"/>
  <c r="AV31" i="85"/>
  <c r="AU31" i="85"/>
  <c r="AT31" i="85"/>
  <c r="AS31" i="85"/>
  <c r="AR31" i="85"/>
  <c r="AQ31" i="85"/>
  <c r="AP31" i="85"/>
  <c r="AO31" i="85"/>
  <c r="AN31" i="85"/>
  <c r="AM31" i="85"/>
  <c r="AL31" i="85"/>
  <c r="AK31" i="85"/>
  <c r="AJ31" i="85"/>
  <c r="AI31" i="85"/>
  <c r="AH31" i="85"/>
  <c r="AG31" i="85"/>
  <c r="AF31" i="85"/>
  <c r="AE31" i="85"/>
  <c r="AD31" i="85"/>
  <c r="AC31" i="85"/>
  <c r="AB31" i="85"/>
  <c r="AA31" i="85"/>
  <c r="Z31" i="85"/>
  <c r="Y31" i="85"/>
  <c r="X31" i="85"/>
  <c r="W31" i="85"/>
  <c r="V31" i="85"/>
  <c r="U31" i="85"/>
  <c r="T31" i="85"/>
  <c r="S31" i="85"/>
  <c r="R31" i="85"/>
  <c r="Q31" i="85"/>
  <c r="P31" i="85"/>
  <c r="O31" i="85"/>
  <c r="N31" i="85"/>
  <c r="M31" i="85"/>
  <c r="L31" i="85"/>
  <c r="K31" i="85"/>
  <c r="J31" i="85"/>
  <c r="I31" i="85"/>
  <c r="H31" i="85"/>
  <c r="G31" i="85"/>
  <c r="F31" i="85"/>
  <c r="E31" i="85"/>
  <c r="D31" i="85"/>
  <c r="C31" i="85"/>
  <c r="BO30" i="85"/>
  <c r="BN30" i="85"/>
  <c r="BM30" i="85"/>
  <c r="BL30" i="85"/>
  <c r="BK30" i="85"/>
  <c r="BJ30" i="85"/>
  <c r="BI30" i="85"/>
  <c r="BH30" i="85"/>
  <c r="BG30" i="85"/>
  <c r="BF30" i="85"/>
  <c r="BE30" i="85"/>
  <c r="BD30" i="85"/>
  <c r="BC30" i="85"/>
  <c r="BB30" i="85"/>
  <c r="BA30" i="85"/>
  <c r="AZ30" i="85"/>
  <c r="AY30" i="85"/>
  <c r="AX30" i="85"/>
  <c r="AW30" i="85"/>
  <c r="AV30" i="85"/>
  <c r="AU30" i="85"/>
  <c r="AT30" i="85"/>
  <c r="AS30" i="85"/>
  <c r="AR30" i="85"/>
  <c r="AQ30" i="85"/>
  <c r="AP30" i="85"/>
  <c r="AO30" i="85"/>
  <c r="AN30" i="85"/>
  <c r="AM30" i="85"/>
  <c r="AL30" i="85"/>
  <c r="AK30" i="85"/>
  <c r="AJ30" i="85"/>
  <c r="AI30" i="85"/>
  <c r="AH30" i="85"/>
  <c r="AG30" i="85"/>
  <c r="AF30" i="85"/>
  <c r="AE30" i="85"/>
  <c r="AD30" i="85"/>
  <c r="AC30" i="85"/>
  <c r="AB30" i="85"/>
  <c r="AA30" i="85"/>
  <c r="Z30" i="85"/>
  <c r="Y30" i="85"/>
  <c r="X30" i="85"/>
  <c r="W30" i="85"/>
  <c r="V30" i="85"/>
  <c r="U30" i="85"/>
  <c r="T30" i="85"/>
  <c r="S30" i="85"/>
  <c r="R30" i="85"/>
  <c r="Q30" i="85"/>
  <c r="P30" i="85"/>
  <c r="O30" i="85"/>
  <c r="N30" i="85"/>
  <c r="M30" i="85"/>
  <c r="L30" i="85"/>
  <c r="K30" i="85"/>
  <c r="J30" i="85"/>
  <c r="I30" i="85"/>
  <c r="H30" i="85"/>
  <c r="G30" i="85"/>
  <c r="F30" i="85"/>
  <c r="E30" i="85"/>
  <c r="D30" i="85"/>
  <c r="C30" i="85"/>
  <c r="BO28" i="85"/>
  <c r="BO29" i="85" s="1"/>
  <c r="BN28" i="85"/>
  <c r="BN29" i="85" s="1"/>
  <c r="BM28" i="85"/>
  <c r="BM29" i="85" s="1"/>
  <c r="BL28" i="85"/>
  <c r="BL29" i="85" s="1"/>
  <c r="BK28" i="85"/>
  <c r="BK29" i="85" s="1"/>
  <c r="BJ28" i="85"/>
  <c r="BJ29" i="85" s="1"/>
  <c r="BI28" i="85"/>
  <c r="BI29" i="85" s="1"/>
  <c r="BH28" i="85"/>
  <c r="BH29" i="85" s="1"/>
  <c r="BG28" i="85"/>
  <c r="BG29" i="85" s="1"/>
  <c r="BF28" i="85"/>
  <c r="BF29" i="85" s="1"/>
  <c r="BE28" i="85"/>
  <c r="BE29" i="85" s="1"/>
  <c r="BD28" i="85"/>
  <c r="BD29" i="85" s="1"/>
  <c r="BC28" i="85"/>
  <c r="BC29" i="85" s="1"/>
  <c r="BB28" i="85"/>
  <c r="BB29" i="85" s="1"/>
  <c r="BA28" i="85"/>
  <c r="BA29" i="85" s="1"/>
  <c r="AZ28" i="85"/>
  <c r="AZ29" i="85" s="1"/>
  <c r="AY28" i="85"/>
  <c r="AY29" i="85" s="1"/>
  <c r="AX28" i="85"/>
  <c r="AX29" i="85" s="1"/>
  <c r="AW28" i="85"/>
  <c r="AW29" i="85" s="1"/>
  <c r="AV28" i="85"/>
  <c r="AV29" i="85" s="1"/>
  <c r="AU28" i="85"/>
  <c r="AU29" i="85" s="1"/>
  <c r="AT28" i="85"/>
  <c r="AT29" i="85" s="1"/>
  <c r="AS28" i="85"/>
  <c r="AS29" i="85" s="1"/>
  <c r="AR28" i="85"/>
  <c r="AR29" i="85" s="1"/>
  <c r="AQ28" i="85"/>
  <c r="AQ29" i="85" s="1"/>
  <c r="AP28" i="85"/>
  <c r="AP29" i="85" s="1"/>
  <c r="AO28" i="85"/>
  <c r="AO29" i="85" s="1"/>
  <c r="AN28" i="85"/>
  <c r="AN29" i="85" s="1"/>
  <c r="AM28" i="85"/>
  <c r="AM29" i="85" s="1"/>
  <c r="AL28" i="85"/>
  <c r="AL29" i="85" s="1"/>
  <c r="AK28" i="85"/>
  <c r="AK29" i="85" s="1"/>
  <c r="AJ28" i="85"/>
  <c r="AJ29" i="85" s="1"/>
  <c r="AI28" i="85"/>
  <c r="AI29" i="85" s="1"/>
  <c r="AH28" i="85"/>
  <c r="AH29" i="85" s="1"/>
  <c r="AG28" i="85"/>
  <c r="AG29" i="85" s="1"/>
  <c r="AF28" i="85"/>
  <c r="AF29" i="85" s="1"/>
  <c r="AE28" i="85"/>
  <c r="AE29" i="85" s="1"/>
  <c r="AD28" i="85"/>
  <c r="AD29" i="85" s="1"/>
  <c r="AC28" i="85"/>
  <c r="AC29" i="85" s="1"/>
  <c r="AB28" i="85"/>
  <c r="AB29" i="85" s="1"/>
  <c r="AA28" i="85"/>
  <c r="AA29" i="85" s="1"/>
  <c r="Z28" i="85"/>
  <c r="Z29" i="85" s="1"/>
  <c r="Y28" i="85"/>
  <c r="Y29" i="85" s="1"/>
  <c r="X28" i="85"/>
  <c r="X29" i="85" s="1"/>
  <c r="W28" i="85"/>
  <c r="W29" i="85" s="1"/>
  <c r="V28" i="85"/>
  <c r="V29" i="85" s="1"/>
  <c r="U28" i="85"/>
  <c r="U29" i="85" s="1"/>
  <c r="T28" i="85"/>
  <c r="T29" i="85" s="1"/>
  <c r="S28" i="85"/>
  <c r="S29" i="85" s="1"/>
  <c r="R28" i="85"/>
  <c r="R29" i="85" s="1"/>
  <c r="Q28" i="85"/>
  <c r="Q29" i="85" s="1"/>
  <c r="P28" i="85"/>
  <c r="P29" i="85" s="1"/>
  <c r="O28" i="85"/>
  <c r="O29" i="85" s="1"/>
  <c r="N28" i="85"/>
  <c r="N29" i="85" s="1"/>
  <c r="M28" i="85"/>
  <c r="M29" i="85" s="1"/>
  <c r="L28" i="85"/>
  <c r="L29" i="85" s="1"/>
  <c r="K28" i="85"/>
  <c r="K29" i="85" s="1"/>
  <c r="J28" i="85"/>
  <c r="J29" i="85" s="1"/>
  <c r="I28" i="85"/>
  <c r="I29" i="85" s="1"/>
  <c r="H28" i="85"/>
  <c r="H29" i="85" s="1"/>
  <c r="G28" i="85"/>
  <c r="G29" i="85" s="1"/>
  <c r="F28" i="85"/>
  <c r="F29" i="85" s="1"/>
  <c r="E28" i="85"/>
  <c r="E29" i="85" s="1"/>
  <c r="D28" i="85"/>
  <c r="D29" i="85" s="1"/>
  <c r="C26" i="2"/>
  <c r="BO31" i="2"/>
  <c r="BN31" i="2"/>
  <c r="BO30" i="2"/>
  <c r="BN30" i="2"/>
  <c r="BO29" i="2"/>
  <c r="BN29" i="2"/>
  <c r="BO28" i="2"/>
  <c r="BN28" i="2"/>
  <c r="BO27" i="2"/>
  <c r="BN27" i="2"/>
  <c r="BO26" i="2"/>
  <c r="BN26" i="2"/>
  <c r="BO25" i="2"/>
  <c r="BN25" i="2"/>
  <c r="BO23" i="2"/>
  <c r="BO24" i="2" s="1"/>
  <c r="BN23" i="2"/>
  <c r="BN24" i="2" s="1"/>
  <c r="BO25" i="72"/>
  <c r="BN25" i="72"/>
  <c r="BO24" i="72"/>
  <c r="BN24" i="72"/>
  <c r="BO23" i="72"/>
  <c r="BN23" i="72"/>
  <c r="BO22" i="72"/>
  <c r="BN22" i="72"/>
  <c r="BO21" i="72"/>
  <c r="BN21" i="72"/>
  <c r="BO20" i="72"/>
  <c r="BN20" i="72"/>
  <c r="BO19" i="72"/>
  <c r="BN19" i="72"/>
  <c r="BO17" i="72"/>
  <c r="BO18" i="72" s="1"/>
  <c r="BN17" i="72"/>
  <c r="BN18" i="72" s="1"/>
  <c r="BN9" i="79"/>
  <c r="BN10" i="79" s="1"/>
  <c r="BO9" i="79"/>
  <c r="BO10" i="79" s="1"/>
  <c r="BN11" i="79"/>
  <c r="BO11" i="79"/>
  <c r="BN12" i="79"/>
  <c r="BO12" i="79"/>
  <c r="BN13" i="79"/>
  <c r="BO13" i="79"/>
  <c r="BN14" i="79"/>
  <c r="BO14" i="79"/>
  <c r="BN15" i="79"/>
  <c r="BO15" i="79"/>
  <c r="BN16" i="79"/>
  <c r="BO16" i="79"/>
  <c r="BN17" i="79"/>
  <c r="BO17" i="79"/>
  <c r="BM17" i="79"/>
  <c r="BL17" i="79"/>
  <c r="BK17" i="79"/>
  <c r="BJ17" i="79"/>
  <c r="BI17" i="79"/>
  <c r="BH17" i="79"/>
  <c r="BG17" i="79"/>
  <c r="BF17" i="79"/>
  <c r="BE17" i="79"/>
  <c r="BD17" i="79"/>
  <c r="BC17" i="79"/>
  <c r="BB17" i="79"/>
  <c r="BA17" i="79"/>
  <c r="AZ17" i="79"/>
  <c r="AY17" i="79"/>
  <c r="AX17" i="79"/>
  <c r="AW17" i="79"/>
  <c r="AV17" i="79"/>
  <c r="AU17" i="79"/>
  <c r="AT17" i="79"/>
  <c r="AS17" i="79"/>
  <c r="AR17" i="79"/>
  <c r="AQ17" i="79"/>
  <c r="AP17" i="79"/>
  <c r="AO17" i="79"/>
  <c r="AN17" i="79"/>
  <c r="AM17" i="79"/>
  <c r="AL17" i="79"/>
  <c r="AK17" i="79"/>
  <c r="AJ17" i="79"/>
  <c r="AI17" i="79"/>
  <c r="AH17" i="79"/>
  <c r="AG17" i="79"/>
  <c r="AF17" i="79"/>
  <c r="AE17" i="79"/>
  <c r="AD17" i="79"/>
  <c r="AC17" i="79"/>
  <c r="AB17" i="79"/>
  <c r="AA17" i="79"/>
  <c r="Z17" i="79"/>
  <c r="Y17" i="79"/>
  <c r="X17" i="79"/>
  <c r="W17" i="79"/>
  <c r="V17" i="79"/>
  <c r="U17" i="79"/>
  <c r="T17" i="79"/>
  <c r="S17" i="79"/>
  <c r="R17" i="79"/>
  <c r="Q17" i="79"/>
  <c r="P17" i="79"/>
  <c r="O17" i="79"/>
  <c r="N17" i="79"/>
  <c r="M17" i="79"/>
  <c r="L17" i="79"/>
  <c r="K17" i="79"/>
  <c r="J17" i="79"/>
  <c r="I17" i="79"/>
  <c r="H17" i="79"/>
  <c r="G17" i="79"/>
  <c r="F17" i="79"/>
  <c r="E17" i="79"/>
  <c r="D17" i="79"/>
  <c r="C17" i="79"/>
  <c r="BM16" i="79"/>
  <c r="BL16" i="79"/>
  <c r="BK16" i="79"/>
  <c r="BJ16" i="79"/>
  <c r="BI16" i="79"/>
  <c r="BH16" i="79"/>
  <c r="BG16" i="79"/>
  <c r="BF16" i="79"/>
  <c r="BE16" i="79"/>
  <c r="BD16" i="79"/>
  <c r="BC16" i="79"/>
  <c r="BB16" i="79"/>
  <c r="BA16" i="79"/>
  <c r="AZ16" i="79"/>
  <c r="AY16" i="79"/>
  <c r="AX16" i="79"/>
  <c r="AW16" i="79"/>
  <c r="AV16" i="79"/>
  <c r="AU16" i="79"/>
  <c r="AT16" i="79"/>
  <c r="AS16" i="79"/>
  <c r="AR16" i="79"/>
  <c r="AQ16" i="79"/>
  <c r="AP16" i="79"/>
  <c r="AO16" i="79"/>
  <c r="AN16" i="79"/>
  <c r="AM16" i="79"/>
  <c r="AL16" i="79"/>
  <c r="AK16" i="79"/>
  <c r="AJ16" i="79"/>
  <c r="AI16" i="79"/>
  <c r="AH16" i="79"/>
  <c r="AG16" i="79"/>
  <c r="AF16" i="79"/>
  <c r="AE16" i="79"/>
  <c r="AD16" i="79"/>
  <c r="AC16" i="79"/>
  <c r="AB16" i="79"/>
  <c r="AA16" i="79"/>
  <c r="Z16" i="79"/>
  <c r="Y16" i="79"/>
  <c r="X16" i="79"/>
  <c r="W16" i="79"/>
  <c r="V16" i="79"/>
  <c r="U16" i="79"/>
  <c r="T16" i="79"/>
  <c r="S16" i="79"/>
  <c r="R16" i="79"/>
  <c r="Q16" i="79"/>
  <c r="P16" i="79"/>
  <c r="O16" i="79"/>
  <c r="N16" i="79"/>
  <c r="M16" i="79"/>
  <c r="L16" i="79"/>
  <c r="K16" i="79"/>
  <c r="J16" i="79"/>
  <c r="I16" i="79"/>
  <c r="H16" i="79"/>
  <c r="G16" i="79"/>
  <c r="F16" i="79"/>
  <c r="E16" i="79"/>
  <c r="D16" i="79"/>
  <c r="C16" i="79"/>
  <c r="BM15" i="79"/>
  <c r="BL15" i="79"/>
  <c r="BK15" i="79"/>
  <c r="BJ15" i="79"/>
  <c r="BI15" i="79"/>
  <c r="BH15" i="79"/>
  <c r="BG15" i="79"/>
  <c r="BF15" i="79"/>
  <c r="BE15" i="79"/>
  <c r="BD15" i="79"/>
  <c r="BC15" i="79"/>
  <c r="BB15" i="79"/>
  <c r="BA15" i="79"/>
  <c r="AZ15" i="79"/>
  <c r="AY15" i="79"/>
  <c r="AX15" i="79"/>
  <c r="AW15" i="79"/>
  <c r="AV15" i="79"/>
  <c r="AU15" i="79"/>
  <c r="AT15" i="79"/>
  <c r="AS15" i="79"/>
  <c r="AR15" i="79"/>
  <c r="AQ15" i="79"/>
  <c r="AP15" i="79"/>
  <c r="AO15" i="79"/>
  <c r="AN15" i="79"/>
  <c r="AM15" i="79"/>
  <c r="AL15" i="79"/>
  <c r="AK15" i="79"/>
  <c r="AJ15" i="79"/>
  <c r="AI15" i="79"/>
  <c r="AH15" i="79"/>
  <c r="AG15" i="79"/>
  <c r="AF15" i="79"/>
  <c r="AE15" i="79"/>
  <c r="AD15" i="79"/>
  <c r="AC15" i="79"/>
  <c r="AB15" i="79"/>
  <c r="AA15" i="79"/>
  <c r="Z15" i="79"/>
  <c r="Y15" i="79"/>
  <c r="X15" i="79"/>
  <c r="W15" i="79"/>
  <c r="V15" i="79"/>
  <c r="U15" i="79"/>
  <c r="T15" i="79"/>
  <c r="S15" i="79"/>
  <c r="R15" i="79"/>
  <c r="Q15" i="79"/>
  <c r="P15" i="79"/>
  <c r="O15" i="79"/>
  <c r="N15" i="79"/>
  <c r="M15" i="79"/>
  <c r="L15" i="79"/>
  <c r="K15" i="79"/>
  <c r="J15" i="79"/>
  <c r="I15" i="79"/>
  <c r="H15" i="79"/>
  <c r="G15" i="79"/>
  <c r="F15" i="79"/>
  <c r="E15" i="79"/>
  <c r="D15" i="79"/>
  <c r="C15" i="79"/>
  <c r="BM14" i="79"/>
  <c r="BL14" i="79"/>
  <c r="BK14" i="79"/>
  <c r="BJ14" i="79"/>
  <c r="BI14" i="79"/>
  <c r="BH14" i="79"/>
  <c r="BG14" i="79"/>
  <c r="BF14" i="79"/>
  <c r="BE14" i="79"/>
  <c r="BD14" i="79"/>
  <c r="BC14" i="79"/>
  <c r="BB14" i="79"/>
  <c r="BA14" i="79"/>
  <c r="AZ14" i="79"/>
  <c r="AY14" i="79"/>
  <c r="AX14" i="79"/>
  <c r="AW14" i="79"/>
  <c r="AV14" i="79"/>
  <c r="AU14" i="79"/>
  <c r="AT14" i="79"/>
  <c r="AS14" i="79"/>
  <c r="AR14" i="79"/>
  <c r="AQ14" i="79"/>
  <c r="AP14" i="79"/>
  <c r="AO14" i="79"/>
  <c r="AN14" i="79"/>
  <c r="AM14" i="79"/>
  <c r="AL14" i="79"/>
  <c r="AK14" i="79"/>
  <c r="AJ14" i="79"/>
  <c r="AI14" i="79"/>
  <c r="AH14" i="79"/>
  <c r="AG14" i="79"/>
  <c r="AF14" i="79"/>
  <c r="AE14" i="79"/>
  <c r="AD14" i="79"/>
  <c r="AC14" i="79"/>
  <c r="AB14" i="79"/>
  <c r="AA14" i="79"/>
  <c r="Z14" i="79"/>
  <c r="Y14" i="79"/>
  <c r="X14" i="79"/>
  <c r="W14" i="79"/>
  <c r="V14" i="79"/>
  <c r="U14" i="79"/>
  <c r="T14" i="79"/>
  <c r="S14" i="79"/>
  <c r="R14" i="79"/>
  <c r="Q14" i="79"/>
  <c r="P14" i="79"/>
  <c r="O14" i="79"/>
  <c r="N14" i="79"/>
  <c r="M14" i="79"/>
  <c r="L14" i="79"/>
  <c r="K14" i="79"/>
  <c r="J14" i="79"/>
  <c r="I14" i="79"/>
  <c r="H14" i="79"/>
  <c r="G14" i="79"/>
  <c r="F14" i="79"/>
  <c r="E14" i="79"/>
  <c r="D14" i="79"/>
  <c r="C14" i="79"/>
  <c r="BM13" i="79"/>
  <c r="BL13" i="79"/>
  <c r="BK13" i="79"/>
  <c r="BJ13" i="79"/>
  <c r="BI13" i="79"/>
  <c r="BH13" i="79"/>
  <c r="BG13" i="79"/>
  <c r="BF13" i="79"/>
  <c r="BE13" i="79"/>
  <c r="BD13" i="79"/>
  <c r="BC13" i="79"/>
  <c r="BB13" i="79"/>
  <c r="BA13" i="79"/>
  <c r="AZ13" i="79"/>
  <c r="AY13" i="79"/>
  <c r="AX13" i="79"/>
  <c r="AW13" i="79"/>
  <c r="AV13" i="79"/>
  <c r="AU13" i="79"/>
  <c r="AT13" i="79"/>
  <c r="AS13" i="79"/>
  <c r="AR13" i="79"/>
  <c r="AQ13" i="79"/>
  <c r="AP13" i="79"/>
  <c r="AO13" i="79"/>
  <c r="AN13" i="79"/>
  <c r="AM13" i="79"/>
  <c r="AL13" i="79"/>
  <c r="AK13" i="79"/>
  <c r="AJ13" i="79"/>
  <c r="AI13" i="79"/>
  <c r="AH13" i="79"/>
  <c r="AG13" i="79"/>
  <c r="AF13" i="79"/>
  <c r="AE13" i="79"/>
  <c r="AD13" i="79"/>
  <c r="AC13" i="79"/>
  <c r="AB13" i="79"/>
  <c r="AA13" i="79"/>
  <c r="Z13" i="79"/>
  <c r="Y13" i="79"/>
  <c r="X13" i="79"/>
  <c r="W13" i="79"/>
  <c r="V13" i="79"/>
  <c r="U13" i="79"/>
  <c r="T13" i="79"/>
  <c r="S13" i="79"/>
  <c r="R13" i="79"/>
  <c r="Q13" i="79"/>
  <c r="P13" i="79"/>
  <c r="O13" i="79"/>
  <c r="N13" i="79"/>
  <c r="M13" i="79"/>
  <c r="L13" i="79"/>
  <c r="K13" i="79"/>
  <c r="J13" i="79"/>
  <c r="I13" i="79"/>
  <c r="H13" i="79"/>
  <c r="G13" i="79"/>
  <c r="F13" i="79"/>
  <c r="E13" i="79"/>
  <c r="D13" i="79"/>
  <c r="C13" i="79"/>
  <c r="BM12" i="79"/>
  <c r="BL12" i="79"/>
  <c r="BK12" i="79"/>
  <c r="BJ12" i="79"/>
  <c r="BI12" i="79"/>
  <c r="BH12" i="79"/>
  <c r="BG12" i="79"/>
  <c r="BF12" i="79"/>
  <c r="BE12" i="79"/>
  <c r="BD12" i="79"/>
  <c r="BC12" i="79"/>
  <c r="BB12" i="79"/>
  <c r="BA12" i="79"/>
  <c r="AZ12" i="79"/>
  <c r="AY12" i="79"/>
  <c r="AX12" i="79"/>
  <c r="AW12" i="79"/>
  <c r="AV12" i="79"/>
  <c r="AU12" i="79"/>
  <c r="AT12" i="79"/>
  <c r="AS12" i="79"/>
  <c r="AR12" i="79"/>
  <c r="AQ12" i="79"/>
  <c r="AP12" i="79"/>
  <c r="AO12" i="79"/>
  <c r="AN12" i="79"/>
  <c r="AM12" i="79"/>
  <c r="AL12" i="79"/>
  <c r="AK12" i="79"/>
  <c r="AJ12" i="79"/>
  <c r="AI12" i="79"/>
  <c r="AH12" i="79"/>
  <c r="AG12" i="79"/>
  <c r="AF12" i="79"/>
  <c r="AE12" i="79"/>
  <c r="AD12" i="79"/>
  <c r="AC12" i="79"/>
  <c r="AB12" i="79"/>
  <c r="AA12" i="79"/>
  <c r="Z12" i="79"/>
  <c r="Y12" i="79"/>
  <c r="X12" i="79"/>
  <c r="W12" i="79"/>
  <c r="V12" i="79"/>
  <c r="U12" i="79"/>
  <c r="T12" i="79"/>
  <c r="S12" i="79"/>
  <c r="R12" i="79"/>
  <c r="Q12" i="79"/>
  <c r="P12" i="79"/>
  <c r="O12" i="79"/>
  <c r="N12" i="79"/>
  <c r="M12" i="79"/>
  <c r="L12" i="79"/>
  <c r="K12" i="79"/>
  <c r="J12" i="79"/>
  <c r="I12" i="79"/>
  <c r="H12" i="79"/>
  <c r="G12" i="79"/>
  <c r="F12" i="79"/>
  <c r="E12" i="79"/>
  <c r="D12" i="79"/>
  <c r="C12" i="79"/>
  <c r="BM11" i="79"/>
  <c r="BL11" i="79"/>
  <c r="BK11" i="79"/>
  <c r="BJ11" i="79"/>
  <c r="BI11" i="79"/>
  <c r="BH11" i="79"/>
  <c r="BG11" i="79"/>
  <c r="BF11" i="79"/>
  <c r="BE11" i="79"/>
  <c r="BD11" i="79"/>
  <c r="BC11" i="79"/>
  <c r="BB11" i="79"/>
  <c r="BA11" i="79"/>
  <c r="AZ11" i="79"/>
  <c r="AY11" i="79"/>
  <c r="AX11" i="79"/>
  <c r="AW11" i="79"/>
  <c r="AV11" i="79"/>
  <c r="AU11" i="79"/>
  <c r="AT11" i="79"/>
  <c r="AS11" i="79"/>
  <c r="AR11" i="79"/>
  <c r="AQ11" i="79"/>
  <c r="AP11" i="79"/>
  <c r="AO11" i="79"/>
  <c r="AN11" i="79"/>
  <c r="AM11" i="79"/>
  <c r="AL11" i="79"/>
  <c r="AK11" i="79"/>
  <c r="AJ11" i="79"/>
  <c r="AI11" i="79"/>
  <c r="AH11" i="79"/>
  <c r="AG11" i="79"/>
  <c r="AF11" i="79"/>
  <c r="AE11" i="79"/>
  <c r="AD11" i="79"/>
  <c r="AC11" i="79"/>
  <c r="AB11" i="79"/>
  <c r="AA11" i="79"/>
  <c r="Z11" i="79"/>
  <c r="Y11" i="79"/>
  <c r="X11" i="79"/>
  <c r="W11" i="79"/>
  <c r="V11" i="79"/>
  <c r="U11" i="79"/>
  <c r="T11" i="79"/>
  <c r="S11" i="79"/>
  <c r="R11" i="79"/>
  <c r="Q11" i="79"/>
  <c r="P11" i="79"/>
  <c r="O11" i="79"/>
  <c r="N11" i="79"/>
  <c r="M11" i="79"/>
  <c r="L11" i="79"/>
  <c r="K11" i="79"/>
  <c r="J11" i="79"/>
  <c r="I11" i="79"/>
  <c r="H11" i="79"/>
  <c r="G11" i="79"/>
  <c r="F11" i="79"/>
  <c r="E11" i="79"/>
  <c r="D11" i="79"/>
  <c r="C11" i="79"/>
  <c r="BM9" i="79"/>
  <c r="BM10" i="79" s="1"/>
  <c r="BL9" i="79"/>
  <c r="BL10" i="79" s="1"/>
  <c r="BK9" i="79"/>
  <c r="BK10" i="79" s="1"/>
  <c r="BJ9" i="79"/>
  <c r="BJ10" i="79" s="1"/>
  <c r="BI9" i="79"/>
  <c r="BI10" i="79" s="1"/>
  <c r="BH9" i="79"/>
  <c r="BH10" i="79" s="1"/>
  <c r="BG9" i="79"/>
  <c r="BG10" i="79" s="1"/>
  <c r="BF9" i="79"/>
  <c r="BF10" i="79" s="1"/>
  <c r="BE9" i="79"/>
  <c r="BE10" i="79" s="1"/>
  <c r="BD9" i="79"/>
  <c r="BD10" i="79" s="1"/>
  <c r="BC9" i="79"/>
  <c r="BC10" i="79" s="1"/>
  <c r="BB9" i="79"/>
  <c r="BB10" i="79" s="1"/>
  <c r="BA9" i="79"/>
  <c r="BA10" i="79" s="1"/>
  <c r="AZ9" i="79"/>
  <c r="AZ10" i="79" s="1"/>
  <c r="AY9" i="79"/>
  <c r="AY10" i="79" s="1"/>
  <c r="AX9" i="79"/>
  <c r="AX10" i="79" s="1"/>
  <c r="AW9" i="79"/>
  <c r="AW10" i="79" s="1"/>
  <c r="AV9" i="79"/>
  <c r="AV10" i="79" s="1"/>
  <c r="AU9" i="79"/>
  <c r="AU10" i="79" s="1"/>
  <c r="AT9" i="79"/>
  <c r="AT10" i="79" s="1"/>
  <c r="AS9" i="79"/>
  <c r="AS10" i="79" s="1"/>
  <c r="AR9" i="79"/>
  <c r="AR10" i="79" s="1"/>
  <c r="AQ9" i="79"/>
  <c r="AQ10" i="79" s="1"/>
  <c r="AP9" i="79"/>
  <c r="AP10" i="79" s="1"/>
  <c r="AO9" i="79"/>
  <c r="AO10" i="79" s="1"/>
  <c r="AN9" i="79"/>
  <c r="AN10" i="79" s="1"/>
  <c r="AM9" i="79"/>
  <c r="AM10" i="79" s="1"/>
  <c r="AL9" i="79"/>
  <c r="AL10" i="79" s="1"/>
  <c r="AK9" i="79"/>
  <c r="AK10" i="79" s="1"/>
  <c r="AJ9" i="79"/>
  <c r="AJ10" i="79" s="1"/>
  <c r="AI9" i="79"/>
  <c r="AI10" i="79" s="1"/>
  <c r="AH9" i="79"/>
  <c r="AH10" i="79" s="1"/>
  <c r="AG9" i="79"/>
  <c r="AG10" i="79" s="1"/>
  <c r="AF9" i="79"/>
  <c r="AF10" i="79" s="1"/>
  <c r="AE9" i="79"/>
  <c r="AE10" i="79" s="1"/>
  <c r="AD9" i="79"/>
  <c r="AD10" i="79" s="1"/>
  <c r="AC9" i="79"/>
  <c r="AC10" i="79" s="1"/>
  <c r="AB9" i="79"/>
  <c r="AB10" i="79" s="1"/>
  <c r="AA9" i="79"/>
  <c r="AA10" i="79" s="1"/>
  <c r="Z9" i="79"/>
  <c r="Z10" i="79" s="1"/>
  <c r="Y9" i="79"/>
  <c r="Y10" i="79" s="1"/>
  <c r="X9" i="79"/>
  <c r="X10" i="79" s="1"/>
  <c r="W9" i="79"/>
  <c r="W10" i="79" s="1"/>
  <c r="V9" i="79"/>
  <c r="V10" i="79" s="1"/>
  <c r="U9" i="79"/>
  <c r="U10" i="79" s="1"/>
  <c r="T9" i="79"/>
  <c r="T10" i="79" s="1"/>
  <c r="S9" i="79"/>
  <c r="S10" i="79" s="1"/>
  <c r="R9" i="79"/>
  <c r="R10" i="79" s="1"/>
  <c r="Q9" i="79"/>
  <c r="Q10" i="79" s="1"/>
  <c r="P9" i="79"/>
  <c r="P10" i="79" s="1"/>
  <c r="O9" i="79"/>
  <c r="O10" i="79" s="1"/>
  <c r="N9" i="79"/>
  <c r="N10" i="79" s="1"/>
  <c r="M9" i="79"/>
  <c r="M10" i="79" s="1"/>
  <c r="L9" i="79"/>
  <c r="L10" i="79" s="1"/>
  <c r="K9" i="79"/>
  <c r="K10" i="79" s="1"/>
  <c r="J9" i="79"/>
  <c r="J10" i="79" s="1"/>
  <c r="I9" i="79"/>
  <c r="I10" i="79" s="1"/>
  <c r="H9" i="79"/>
  <c r="H10" i="79" s="1"/>
  <c r="G9" i="79"/>
  <c r="G10" i="79" s="1"/>
  <c r="F9" i="79"/>
  <c r="F10" i="79" s="1"/>
  <c r="E9" i="79"/>
  <c r="E10" i="79" s="1"/>
  <c r="D9" i="79"/>
  <c r="D10" i="79" s="1"/>
  <c r="C9" i="79"/>
  <c r="C10" i="79" s="1"/>
  <c r="BM25" i="72"/>
  <c r="BL25" i="72"/>
  <c r="BK25" i="72"/>
  <c r="BJ25" i="72"/>
  <c r="BI25" i="72"/>
  <c r="BH25" i="72"/>
  <c r="BG25" i="72"/>
  <c r="BF25" i="72"/>
  <c r="BE25" i="72"/>
  <c r="BD25" i="72"/>
  <c r="BC25" i="72"/>
  <c r="BB25" i="72"/>
  <c r="BA25" i="72"/>
  <c r="AZ25" i="72"/>
  <c r="AY25" i="72"/>
  <c r="AX25" i="72"/>
  <c r="AW25" i="72"/>
  <c r="AV25" i="72"/>
  <c r="AU25" i="72"/>
  <c r="AT25" i="72"/>
  <c r="AS25" i="72"/>
  <c r="AR25" i="72"/>
  <c r="AQ25" i="72"/>
  <c r="AP25" i="72"/>
  <c r="AO25" i="72"/>
  <c r="AN25" i="72"/>
  <c r="AM25" i="72"/>
  <c r="AL25" i="72"/>
  <c r="AK25" i="72"/>
  <c r="AJ25" i="72"/>
  <c r="AI25" i="72"/>
  <c r="AH25" i="72"/>
  <c r="AG25" i="72"/>
  <c r="AF25" i="72"/>
  <c r="AE25" i="72"/>
  <c r="AD25" i="72"/>
  <c r="AC25" i="72"/>
  <c r="AB25" i="72"/>
  <c r="AA25" i="72"/>
  <c r="Z25" i="72"/>
  <c r="Y25" i="72"/>
  <c r="X25" i="72"/>
  <c r="W25" i="72"/>
  <c r="V25" i="72"/>
  <c r="U25" i="72"/>
  <c r="T25" i="72"/>
  <c r="S25" i="72"/>
  <c r="R25" i="72"/>
  <c r="Q25" i="72"/>
  <c r="P25" i="72"/>
  <c r="O25" i="72"/>
  <c r="N25" i="72"/>
  <c r="M25" i="72"/>
  <c r="L25" i="72"/>
  <c r="K25" i="72"/>
  <c r="J25" i="72"/>
  <c r="I25" i="72"/>
  <c r="H25" i="72"/>
  <c r="G25" i="72"/>
  <c r="F25" i="72"/>
  <c r="E25" i="72"/>
  <c r="D25" i="72"/>
  <c r="C25" i="72"/>
  <c r="BM24" i="72"/>
  <c r="BL24" i="72"/>
  <c r="BK24" i="72"/>
  <c r="BJ24" i="72"/>
  <c r="BI24" i="72"/>
  <c r="BH24" i="72"/>
  <c r="BG24" i="72"/>
  <c r="BF24" i="72"/>
  <c r="BE24" i="72"/>
  <c r="BD24" i="72"/>
  <c r="BC24" i="72"/>
  <c r="BB24" i="72"/>
  <c r="BA24" i="72"/>
  <c r="AZ24" i="72"/>
  <c r="AY24" i="72"/>
  <c r="AX24" i="72"/>
  <c r="AW24" i="72"/>
  <c r="AV24" i="72"/>
  <c r="AU24" i="72"/>
  <c r="AT24" i="72"/>
  <c r="AS24" i="72"/>
  <c r="AR24" i="72"/>
  <c r="AQ24" i="72"/>
  <c r="AP24" i="72"/>
  <c r="AO24" i="72"/>
  <c r="AN24" i="72"/>
  <c r="AM24" i="72"/>
  <c r="AL24" i="72"/>
  <c r="AK24" i="72"/>
  <c r="AJ24" i="72"/>
  <c r="AI24" i="72"/>
  <c r="AH24" i="72"/>
  <c r="AG24" i="72"/>
  <c r="AF24" i="72"/>
  <c r="AE24" i="72"/>
  <c r="AD24" i="72"/>
  <c r="AC24" i="72"/>
  <c r="AB24" i="72"/>
  <c r="AA24" i="72"/>
  <c r="Z24" i="72"/>
  <c r="Y24" i="72"/>
  <c r="X24" i="72"/>
  <c r="W24" i="72"/>
  <c r="V24" i="72"/>
  <c r="U24" i="72"/>
  <c r="T24" i="72"/>
  <c r="S24" i="72"/>
  <c r="R24" i="72"/>
  <c r="Q24" i="72"/>
  <c r="P24" i="72"/>
  <c r="O24" i="72"/>
  <c r="N24" i="72"/>
  <c r="M24" i="72"/>
  <c r="L24" i="72"/>
  <c r="K24" i="72"/>
  <c r="J24" i="72"/>
  <c r="I24" i="72"/>
  <c r="H24" i="72"/>
  <c r="G24" i="72"/>
  <c r="F24" i="72"/>
  <c r="E24" i="72"/>
  <c r="D24" i="72"/>
  <c r="C24" i="72"/>
  <c r="BM23" i="72"/>
  <c r="BL23" i="72"/>
  <c r="BK23" i="72"/>
  <c r="BJ23" i="72"/>
  <c r="BI23" i="72"/>
  <c r="BH23" i="72"/>
  <c r="BG23" i="72"/>
  <c r="BF23" i="72"/>
  <c r="BE23" i="72"/>
  <c r="BD23" i="72"/>
  <c r="BC23" i="72"/>
  <c r="BB23" i="72"/>
  <c r="BA23" i="72"/>
  <c r="AZ23" i="72"/>
  <c r="AY23" i="72"/>
  <c r="AX23" i="72"/>
  <c r="AW23" i="72"/>
  <c r="AV23" i="72"/>
  <c r="AU23" i="72"/>
  <c r="AT23" i="72"/>
  <c r="AS23" i="72"/>
  <c r="AR23" i="72"/>
  <c r="AQ23" i="72"/>
  <c r="AP23" i="72"/>
  <c r="AO23" i="72"/>
  <c r="AN23" i="72"/>
  <c r="AM23" i="72"/>
  <c r="AL23" i="72"/>
  <c r="AK23" i="72"/>
  <c r="AJ23" i="72"/>
  <c r="AI23" i="72"/>
  <c r="AH23" i="72"/>
  <c r="AG23" i="72"/>
  <c r="AF23" i="72"/>
  <c r="AE23" i="72"/>
  <c r="AD23" i="72"/>
  <c r="AC23" i="72"/>
  <c r="AB23" i="72"/>
  <c r="AA23" i="72"/>
  <c r="Z23" i="72"/>
  <c r="Y23" i="72"/>
  <c r="X23" i="72"/>
  <c r="W23" i="72"/>
  <c r="V23" i="72"/>
  <c r="U23" i="72"/>
  <c r="T23" i="72"/>
  <c r="S23" i="72"/>
  <c r="R23" i="72"/>
  <c r="Q23" i="72"/>
  <c r="P23" i="72"/>
  <c r="O23" i="72"/>
  <c r="N23" i="72"/>
  <c r="M23" i="72"/>
  <c r="L23" i="72"/>
  <c r="K23" i="72"/>
  <c r="J23" i="72"/>
  <c r="I23" i="72"/>
  <c r="H23" i="72"/>
  <c r="G23" i="72"/>
  <c r="F23" i="72"/>
  <c r="E23" i="72"/>
  <c r="D23" i="72"/>
  <c r="C23" i="72"/>
  <c r="BM22" i="72"/>
  <c r="BL22" i="72"/>
  <c r="BK22" i="72"/>
  <c r="BJ22" i="72"/>
  <c r="BI22" i="72"/>
  <c r="BH22" i="72"/>
  <c r="BG22" i="72"/>
  <c r="BF22" i="72"/>
  <c r="BE22" i="72"/>
  <c r="BD22" i="72"/>
  <c r="BC22" i="72"/>
  <c r="BB22" i="72"/>
  <c r="BA22" i="72"/>
  <c r="AZ22" i="72"/>
  <c r="AY22" i="72"/>
  <c r="AX22" i="72"/>
  <c r="AW22" i="72"/>
  <c r="AV22" i="72"/>
  <c r="AU22" i="72"/>
  <c r="AT22" i="72"/>
  <c r="AS22" i="72"/>
  <c r="AR22" i="72"/>
  <c r="AQ22" i="72"/>
  <c r="AP22" i="72"/>
  <c r="AO22" i="72"/>
  <c r="AN22" i="72"/>
  <c r="AM22" i="72"/>
  <c r="AL22" i="72"/>
  <c r="AK22" i="72"/>
  <c r="AJ22" i="72"/>
  <c r="AI22" i="72"/>
  <c r="AH22" i="72"/>
  <c r="AG22" i="72"/>
  <c r="AF22" i="72"/>
  <c r="AE22" i="72"/>
  <c r="AD22" i="72"/>
  <c r="AC22" i="72"/>
  <c r="AB22" i="72"/>
  <c r="AA22" i="72"/>
  <c r="Z22" i="72"/>
  <c r="Y22" i="72"/>
  <c r="X22" i="72"/>
  <c r="W22" i="72"/>
  <c r="V22" i="72"/>
  <c r="U22" i="72"/>
  <c r="T22" i="72"/>
  <c r="S22" i="72"/>
  <c r="R22" i="72"/>
  <c r="Q22" i="72"/>
  <c r="P22" i="72"/>
  <c r="O22" i="72"/>
  <c r="N22" i="72"/>
  <c r="M22" i="72"/>
  <c r="L22" i="72"/>
  <c r="K22" i="72"/>
  <c r="J22" i="72"/>
  <c r="I22" i="72"/>
  <c r="H22" i="72"/>
  <c r="G22" i="72"/>
  <c r="F22" i="72"/>
  <c r="E22" i="72"/>
  <c r="D22" i="72"/>
  <c r="C22" i="72"/>
  <c r="BM21" i="72"/>
  <c r="BL21" i="72"/>
  <c r="BK21" i="72"/>
  <c r="BJ21" i="72"/>
  <c r="BI21" i="72"/>
  <c r="BH21" i="72"/>
  <c r="BG21" i="72"/>
  <c r="BF21" i="72"/>
  <c r="BE21" i="72"/>
  <c r="BD21" i="72"/>
  <c r="BC21" i="72"/>
  <c r="BB21" i="72"/>
  <c r="BA21" i="72"/>
  <c r="AZ21" i="72"/>
  <c r="AY21" i="72"/>
  <c r="AX21" i="72"/>
  <c r="AW21" i="72"/>
  <c r="AV21" i="72"/>
  <c r="AU21" i="72"/>
  <c r="AT21" i="72"/>
  <c r="AS21" i="72"/>
  <c r="AR21" i="72"/>
  <c r="AQ21" i="72"/>
  <c r="AP21" i="72"/>
  <c r="AO21" i="72"/>
  <c r="AN21" i="72"/>
  <c r="AM21" i="72"/>
  <c r="AL21" i="72"/>
  <c r="AK21" i="72"/>
  <c r="AJ21" i="72"/>
  <c r="AI21" i="72"/>
  <c r="AH21" i="72"/>
  <c r="AG21" i="72"/>
  <c r="AF21" i="72"/>
  <c r="AE21" i="72"/>
  <c r="AD21" i="72"/>
  <c r="AC21" i="72"/>
  <c r="AB21" i="72"/>
  <c r="AA21" i="72"/>
  <c r="Z21" i="72"/>
  <c r="Y21" i="72"/>
  <c r="X21" i="72"/>
  <c r="W21" i="72"/>
  <c r="V21" i="72"/>
  <c r="U21" i="72"/>
  <c r="T21" i="72"/>
  <c r="S21" i="72"/>
  <c r="R21" i="72"/>
  <c r="Q21" i="72"/>
  <c r="P21" i="72"/>
  <c r="O21" i="72"/>
  <c r="N21" i="72"/>
  <c r="M21" i="72"/>
  <c r="L21" i="72"/>
  <c r="K21" i="72"/>
  <c r="J21" i="72"/>
  <c r="I21" i="72"/>
  <c r="H21" i="72"/>
  <c r="G21" i="72"/>
  <c r="F21" i="72"/>
  <c r="E21" i="72"/>
  <c r="D21" i="72"/>
  <c r="C21" i="72"/>
  <c r="BM20" i="72"/>
  <c r="BL20" i="72"/>
  <c r="BK20" i="72"/>
  <c r="BJ20" i="72"/>
  <c r="BI20" i="72"/>
  <c r="BH20" i="72"/>
  <c r="BG20" i="72"/>
  <c r="BF20" i="72"/>
  <c r="BE20" i="72"/>
  <c r="BD20" i="72"/>
  <c r="BC20" i="72"/>
  <c r="BB20" i="72"/>
  <c r="BA20" i="72"/>
  <c r="AZ20" i="72"/>
  <c r="AY20" i="72"/>
  <c r="AX20" i="72"/>
  <c r="AW20" i="72"/>
  <c r="AV20" i="72"/>
  <c r="AU20" i="72"/>
  <c r="AT20" i="72"/>
  <c r="AS20" i="72"/>
  <c r="AR20" i="72"/>
  <c r="AQ20" i="72"/>
  <c r="AP20" i="72"/>
  <c r="AO20" i="72"/>
  <c r="AN20" i="72"/>
  <c r="AM20" i="72"/>
  <c r="AL20" i="72"/>
  <c r="AK20" i="72"/>
  <c r="AJ20" i="72"/>
  <c r="AI20" i="72"/>
  <c r="AH20" i="72"/>
  <c r="AG20" i="72"/>
  <c r="AF20" i="72"/>
  <c r="AE20" i="72"/>
  <c r="AD20" i="72"/>
  <c r="AC20" i="72"/>
  <c r="AB20" i="72"/>
  <c r="AA20" i="72"/>
  <c r="Z20" i="72"/>
  <c r="Y20" i="72"/>
  <c r="X20" i="72"/>
  <c r="W20" i="72"/>
  <c r="V20" i="72"/>
  <c r="U20" i="72"/>
  <c r="T20" i="72"/>
  <c r="S20" i="72"/>
  <c r="R20" i="72"/>
  <c r="Q20" i="72"/>
  <c r="P20" i="72"/>
  <c r="O20" i="72"/>
  <c r="N20" i="72"/>
  <c r="M20" i="72"/>
  <c r="L20" i="72"/>
  <c r="K20" i="72"/>
  <c r="J20" i="72"/>
  <c r="I20" i="72"/>
  <c r="H20" i="72"/>
  <c r="G20" i="72"/>
  <c r="F20" i="72"/>
  <c r="E20" i="72"/>
  <c r="D20" i="72"/>
  <c r="C20" i="72"/>
  <c r="BM19" i="72"/>
  <c r="BL19" i="72"/>
  <c r="BK19" i="72"/>
  <c r="BJ19" i="72"/>
  <c r="BI19" i="72"/>
  <c r="BH19" i="72"/>
  <c r="BG19" i="72"/>
  <c r="BF19" i="72"/>
  <c r="BE19" i="72"/>
  <c r="BD19" i="72"/>
  <c r="BC19" i="72"/>
  <c r="BB19" i="72"/>
  <c r="BA19" i="72"/>
  <c r="AZ19" i="72"/>
  <c r="AY19" i="72"/>
  <c r="AX19" i="72"/>
  <c r="AW19" i="72"/>
  <c r="AV19" i="72"/>
  <c r="AU19" i="72"/>
  <c r="AT19" i="72"/>
  <c r="AS19" i="72"/>
  <c r="AR19" i="72"/>
  <c r="AQ19" i="72"/>
  <c r="AP19" i="72"/>
  <c r="AO19" i="72"/>
  <c r="AN19" i="72"/>
  <c r="AM19" i="72"/>
  <c r="AL19" i="72"/>
  <c r="AK19" i="72"/>
  <c r="AJ19" i="72"/>
  <c r="AI19" i="72"/>
  <c r="AH19" i="72"/>
  <c r="AG19" i="72"/>
  <c r="AF19" i="72"/>
  <c r="AE19" i="72"/>
  <c r="AD19" i="72"/>
  <c r="AC19" i="72"/>
  <c r="AB19" i="72"/>
  <c r="AA19" i="72"/>
  <c r="Z19" i="72"/>
  <c r="Y19" i="72"/>
  <c r="X19" i="72"/>
  <c r="W19" i="72"/>
  <c r="V19" i="72"/>
  <c r="U19" i="72"/>
  <c r="T19" i="72"/>
  <c r="S19" i="72"/>
  <c r="R19" i="72"/>
  <c r="Q19" i="72"/>
  <c r="P19" i="72"/>
  <c r="O19" i="72"/>
  <c r="N19" i="72"/>
  <c r="M19" i="72"/>
  <c r="L19" i="72"/>
  <c r="K19" i="72"/>
  <c r="J19" i="72"/>
  <c r="I19" i="72"/>
  <c r="H19" i="72"/>
  <c r="G19" i="72"/>
  <c r="F19" i="72"/>
  <c r="E19" i="72"/>
  <c r="D19" i="72"/>
  <c r="C19" i="72"/>
  <c r="BM17" i="72"/>
  <c r="BM18" i="72" s="1"/>
  <c r="BL17" i="72"/>
  <c r="BL18" i="72" s="1"/>
  <c r="BK17" i="72"/>
  <c r="BK18" i="72" s="1"/>
  <c r="BJ17" i="72"/>
  <c r="BJ18" i="72" s="1"/>
  <c r="BI17" i="72"/>
  <c r="BI18" i="72" s="1"/>
  <c r="BH17" i="72"/>
  <c r="BH18" i="72" s="1"/>
  <c r="BG17" i="72"/>
  <c r="BG18" i="72" s="1"/>
  <c r="BF17" i="72"/>
  <c r="BF18" i="72" s="1"/>
  <c r="BE17" i="72"/>
  <c r="BE18" i="72" s="1"/>
  <c r="BD17" i="72"/>
  <c r="BD18" i="72" s="1"/>
  <c r="BC17" i="72"/>
  <c r="BC18" i="72" s="1"/>
  <c r="BB17" i="72"/>
  <c r="BB18" i="72" s="1"/>
  <c r="BA17" i="72"/>
  <c r="BA18" i="72" s="1"/>
  <c r="AZ17" i="72"/>
  <c r="AZ18" i="72" s="1"/>
  <c r="AY17" i="72"/>
  <c r="AY18" i="72" s="1"/>
  <c r="AX17" i="72"/>
  <c r="AX18" i="72" s="1"/>
  <c r="AW17" i="72"/>
  <c r="AW18" i="72" s="1"/>
  <c r="AV17" i="72"/>
  <c r="AV18" i="72" s="1"/>
  <c r="AU17" i="72"/>
  <c r="AU18" i="72" s="1"/>
  <c r="AT17" i="72"/>
  <c r="AT18" i="72" s="1"/>
  <c r="AS17" i="72"/>
  <c r="AS18" i="72" s="1"/>
  <c r="AR17" i="72"/>
  <c r="AR18" i="72" s="1"/>
  <c r="AQ17" i="72"/>
  <c r="AQ18" i="72" s="1"/>
  <c r="AP17" i="72"/>
  <c r="AP18" i="72" s="1"/>
  <c r="AO17" i="72"/>
  <c r="AO18" i="72" s="1"/>
  <c r="AN17" i="72"/>
  <c r="AN18" i="72" s="1"/>
  <c r="AM17" i="72"/>
  <c r="AM18" i="72" s="1"/>
  <c r="AL17" i="72"/>
  <c r="AL18" i="72" s="1"/>
  <c r="AK17" i="72"/>
  <c r="AK18" i="72" s="1"/>
  <c r="AJ17" i="72"/>
  <c r="AJ18" i="72" s="1"/>
  <c r="AI17" i="72"/>
  <c r="AI18" i="72" s="1"/>
  <c r="AH17" i="72"/>
  <c r="AH18" i="72" s="1"/>
  <c r="AG17" i="72"/>
  <c r="AG18" i="72" s="1"/>
  <c r="AF17" i="72"/>
  <c r="AF18" i="72" s="1"/>
  <c r="AE17" i="72"/>
  <c r="AE18" i="72" s="1"/>
  <c r="AD17" i="72"/>
  <c r="AD18" i="72" s="1"/>
  <c r="AC17" i="72"/>
  <c r="AC18" i="72" s="1"/>
  <c r="AB17" i="72"/>
  <c r="AB18" i="72" s="1"/>
  <c r="AA17" i="72"/>
  <c r="AA18" i="72" s="1"/>
  <c r="Z17" i="72"/>
  <c r="Z18" i="72" s="1"/>
  <c r="Y17" i="72"/>
  <c r="Y18" i="72" s="1"/>
  <c r="X17" i="72"/>
  <c r="X18" i="72" s="1"/>
  <c r="W17" i="72"/>
  <c r="W18" i="72" s="1"/>
  <c r="V17" i="72"/>
  <c r="V18" i="72" s="1"/>
  <c r="U17" i="72"/>
  <c r="U18" i="72" s="1"/>
  <c r="T17" i="72"/>
  <c r="T18" i="72" s="1"/>
  <c r="S17" i="72"/>
  <c r="S18" i="72" s="1"/>
  <c r="R17" i="72"/>
  <c r="R18" i="72" s="1"/>
  <c r="Q17" i="72"/>
  <c r="Q18" i="72" s="1"/>
  <c r="P17" i="72"/>
  <c r="P18" i="72" s="1"/>
  <c r="O17" i="72"/>
  <c r="O18" i="72" s="1"/>
  <c r="N17" i="72"/>
  <c r="N18" i="72" s="1"/>
  <c r="M17" i="72"/>
  <c r="M18" i="72" s="1"/>
  <c r="L17" i="72"/>
  <c r="L18" i="72" s="1"/>
  <c r="K17" i="72"/>
  <c r="K18" i="72" s="1"/>
  <c r="J17" i="72"/>
  <c r="J18" i="72" s="1"/>
  <c r="I17" i="72"/>
  <c r="I18" i="72" s="1"/>
  <c r="H18" i="72"/>
  <c r="G17" i="72"/>
  <c r="G18" i="72" s="1"/>
  <c r="F17" i="72"/>
  <c r="F18" i="72" s="1"/>
  <c r="E17" i="72"/>
  <c r="E18" i="72" s="1"/>
  <c r="D17" i="72"/>
  <c r="D18" i="72" s="1"/>
  <c r="C17" i="72"/>
  <c r="C18" i="72" s="1"/>
  <c r="AT23" i="2"/>
  <c r="AT24" i="2" s="1"/>
  <c r="AT25" i="2"/>
  <c r="AT26" i="2"/>
  <c r="AT27" i="2"/>
  <c r="AT28" i="2"/>
  <c r="AT29" i="2"/>
  <c r="AT30" i="2"/>
  <c r="AT31" i="2"/>
  <c r="AP23" i="2"/>
  <c r="AP24" i="2" s="1"/>
  <c r="AP25" i="2"/>
  <c r="AP26" i="2"/>
  <c r="AP27" i="2"/>
  <c r="AP28" i="2"/>
  <c r="AP29" i="2"/>
  <c r="AP30" i="2"/>
  <c r="AP31" i="2"/>
  <c r="AL23" i="2"/>
  <c r="AL24" i="2" s="1"/>
  <c r="AL25" i="2"/>
  <c r="AL26" i="2"/>
  <c r="AL27" i="2"/>
  <c r="AL28" i="2"/>
  <c r="AL29" i="2"/>
  <c r="AL30" i="2"/>
  <c r="AL31" i="2"/>
  <c r="AD23" i="2"/>
  <c r="AD24" i="2" s="1"/>
  <c r="AD25" i="2"/>
  <c r="AD26" i="2"/>
  <c r="AD27" i="2"/>
  <c r="AD28" i="2"/>
  <c r="AD29" i="2"/>
  <c r="AD30" i="2"/>
  <c r="AD31" i="2"/>
  <c r="AF23" i="2"/>
  <c r="AF24" i="2" s="1"/>
  <c r="AG23" i="2"/>
  <c r="AG24" i="2" s="1"/>
  <c r="AF25" i="2"/>
  <c r="AG25" i="2"/>
  <c r="AF26" i="2"/>
  <c r="AG26" i="2"/>
  <c r="AF27" i="2"/>
  <c r="AG27" i="2"/>
  <c r="AF28" i="2"/>
  <c r="AG28" i="2"/>
  <c r="AF29" i="2"/>
  <c r="AG29" i="2"/>
  <c r="AF30" i="2"/>
  <c r="AG30" i="2"/>
  <c r="AF31" i="2"/>
  <c r="AG31" i="2"/>
  <c r="AA23" i="2"/>
  <c r="AA24" i="2" s="1"/>
  <c r="AA25" i="2"/>
  <c r="AA26" i="2"/>
  <c r="AA27" i="2"/>
  <c r="AA28" i="2"/>
  <c r="AA29" i="2"/>
  <c r="AA30" i="2"/>
  <c r="AA31" i="2"/>
  <c r="W23" i="2"/>
  <c r="W24" i="2" s="1"/>
  <c r="W25" i="2"/>
  <c r="W26" i="2"/>
  <c r="W27" i="2"/>
  <c r="W28" i="2"/>
  <c r="W29" i="2"/>
  <c r="W30" i="2"/>
  <c r="W31" i="2"/>
  <c r="S23" i="2"/>
  <c r="S24" i="2" s="1"/>
  <c r="S25" i="2"/>
  <c r="S26" i="2"/>
  <c r="S27" i="2"/>
  <c r="S28" i="2"/>
  <c r="S29" i="2"/>
  <c r="S30" i="2"/>
  <c r="S31" i="2"/>
  <c r="M23" i="2"/>
  <c r="M24" i="2" s="1"/>
  <c r="N23" i="2"/>
  <c r="N24" i="2" s="1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K23" i="2"/>
  <c r="K24" i="2" s="1"/>
  <c r="K25" i="2"/>
  <c r="K26" i="2"/>
  <c r="K27" i="2"/>
  <c r="K28" i="2"/>
  <c r="K29" i="2"/>
  <c r="K30" i="2"/>
  <c r="K31" i="2"/>
  <c r="E23" i="2"/>
  <c r="E24" i="2" s="1"/>
  <c r="F23" i="2"/>
  <c r="F24" i="2" s="1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C23" i="2"/>
  <c r="C24" i="2" s="1"/>
  <c r="D23" i="2"/>
  <c r="D24" i="2" s="1"/>
  <c r="G23" i="2"/>
  <c r="G24" i="2" s="1"/>
  <c r="H23" i="2"/>
  <c r="H24" i="2" s="1"/>
  <c r="C25" i="2"/>
  <c r="D25" i="2"/>
  <c r="G25" i="2"/>
  <c r="H25" i="2"/>
  <c r="D26" i="2"/>
  <c r="G26" i="2"/>
  <c r="H26" i="2"/>
  <c r="C27" i="2"/>
  <c r="D27" i="2"/>
  <c r="G27" i="2"/>
  <c r="H27" i="2"/>
  <c r="C28" i="2"/>
  <c r="D28" i="2"/>
  <c r="G28" i="2"/>
  <c r="H28" i="2"/>
  <c r="C29" i="2"/>
  <c r="D29" i="2"/>
  <c r="G29" i="2"/>
  <c r="H29" i="2"/>
  <c r="C30" i="2"/>
  <c r="D30" i="2"/>
  <c r="G30" i="2"/>
  <c r="H30" i="2"/>
  <c r="C31" i="2"/>
  <c r="D31" i="2"/>
  <c r="G31" i="2"/>
  <c r="H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S31" i="2"/>
  <c r="AR31" i="2"/>
  <c r="AQ31" i="2"/>
  <c r="AO31" i="2"/>
  <c r="AN31" i="2"/>
  <c r="AM31" i="2"/>
  <c r="AK31" i="2"/>
  <c r="AJ31" i="2"/>
  <c r="AI31" i="2"/>
  <c r="AH31" i="2"/>
  <c r="AE31" i="2"/>
  <c r="AC31" i="2"/>
  <c r="AB31" i="2"/>
  <c r="Z31" i="2"/>
  <c r="Y31" i="2"/>
  <c r="X31" i="2"/>
  <c r="V31" i="2"/>
  <c r="U31" i="2"/>
  <c r="T31" i="2"/>
  <c r="R31" i="2"/>
  <c r="Q31" i="2"/>
  <c r="P31" i="2"/>
  <c r="O31" i="2"/>
  <c r="L31" i="2"/>
  <c r="J31" i="2"/>
  <c r="I31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S30" i="2"/>
  <c r="AR30" i="2"/>
  <c r="AQ30" i="2"/>
  <c r="AO30" i="2"/>
  <c r="AN30" i="2"/>
  <c r="AM30" i="2"/>
  <c r="AK30" i="2"/>
  <c r="AJ30" i="2"/>
  <c r="AI30" i="2"/>
  <c r="AH30" i="2"/>
  <c r="AE30" i="2"/>
  <c r="AC30" i="2"/>
  <c r="AB30" i="2"/>
  <c r="Z30" i="2"/>
  <c r="Y30" i="2"/>
  <c r="X30" i="2"/>
  <c r="V30" i="2"/>
  <c r="U30" i="2"/>
  <c r="T30" i="2"/>
  <c r="R30" i="2"/>
  <c r="Q30" i="2"/>
  <c r="P30" i="2"/>
  <c r="O30" i="2"/>
  <c r="L30" i="2"/>
  <c r="J30" i="2"/>
  <c r="I30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S29" i="2"/>
  <c r="AR29" i="2"/>
  <c r="AQ29" i="2"/>
  <c r="AO29" i="2"/>
  <c r="AN29" i="2"/>
  <c r="AM29" i="2"/>
  <c r="AK29" i="2"/>
  <c r="AJ29" i="2"/>
  <c r="AI29" i="2"/>
  <c r="AH29" i="2"/>
  <c r="AE29" i="2"/>
  <c r="AC29" i="2"/>
  <c r="AB29" i="2"/>
  <c r="Z29" i="2"/>
  <c r="Y29" i="2"/>
  <c r="X29" i="2"/>
  <c r="V29" i="2"/>
  <c r="U29" i="2"/>
  <c r="T29" i="2"/>
  <c r="R29" i="2"/>
  <c r="Q29" i="2"/>
  <c r="P29" i="2"/>
  <c r="O29" i="2"/>
  <c r="L29" i="2"/>
  <c r="J29" i="2"/>
  <c r="I29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S28" i="2"/>
  <c r="AR28" i="2"/>
  <c r="AQ28" i="2"/>
  <c r="AO28" i="2"/>
  <c r="AN28" i="2"/>
  <c r="AM28" i="2"/>
  <c r="AK28" i="2"/>
  <c r="AJ28" i="2"/>
  <c r="AI28" i="2"/>
  <c r="AH28" i="2"/>
  <c r="AE28" i="2"/>
  <c r="AC28" i="2"/>
  <c r="AB28" i="2"/>
  <c r="Z28" i="2"/>
  <c r="Y28" i="2"/>
  <c r="X28" i="2"/>
  <c r="V28" i="2"/>
  <c r="U28" i="2"/>
  <c r="T28" i="2"/>
  <c r="R28" i="2"/>
  <c r="Q28" i="2"/>
  <c r="P28" i="2"/>
  <c r="O28" i="2"/>
  <c r="L28" i="2"/>
  <c r="J28" i="2"/>
  <c r="I28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S27" i="2"/>
  <c r="AR27" i="2"/>
  <c r="AQ27" i="2"/>
  <c r="AO27" i="2"/>
  <c r="AN27" i="2"/>
  <c r="AM27" i="2"/>
  <c r="AK27" i="2"/>
  <c r="AJ27" i="2"/>
  <c r="AI27" i="2"/>
  <c r="AH27" i="2"/>
  <c r="AE27" i="2"/>
  <c r="AC27" i="2"/>
  <c r="AB27" i="2"/>
  <c r="Z27" i="2"/>
  <c r="Y27" i="2"/>
  <c r="X27" i="2"/>
  <c r="V27" i="2"/>
  <c r="U27" i="2"/>
  <c r="T27" i="2"/>
  <c r="R27" i="2"/>
  <c r="Q27" i="2"/>
  <c r="P27" i="2"/>
  <c r="O27" i="2"/>
  <c r="L27" i="2"/>
  <c r="J27" i="2"/>
  <c r="I27" i="2"/>
  <c r="BM26" i="2"/>
  <c r="BL26" i="2"/>
  <c r="BK26" i="2"/>
  <c r="BJ26" i="2"/>
  <c r="BI26" i="2"/>
  <c r="BH26" i="2"/>
  <c r="BG26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S26" i="2"/>
  <c r="AR26" i="2"/>
  <c r="AQ26" i="2"/>
  <c r="AO26" i="2"/>
  <c r="AN26" i="2"/>
  <c r="AM26" i="2"/>
  <c r="AK26" i="2"/>
  <c r="AJ26" i="2"/>
  <c r="AI26" i="2"/>
  <c r="AH26" i="2"/>
  <c r="AE26" i="2"/>
  <c r="AC26" i="2"/>
  <c r="AB26" i="2"/>
  <c r="Z26" i="2"/>
  <c r="Y26" i="2"/>
  <c r="X26" i="2"/>
  <c r="V26" i="2"/>
  <c r="U26" i="2"/>
  <c r="T26" i="2"/>
  <c r="R26" i="2"/>
  <c r="Q26" i="2"/>
  <c r="P26" i="2"/>
  <c r="O26" i="2"/>
  <c r="L26" i="2"/>
  <c r="J26" i="2"/>
  <c r="I26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S25" i="2"/>
  <c r="AR25" i="2"/>
  <c r="AQ25" i="2"/>
  <c r="AO25" i="2"/>
  <c r="AN25" i="2"/>
  <c r="AM25" i="2"/>
  <c r="AK25" i="2"/>
  <c r="AJ25" i="2"/>
  <c r="AI25" i="2"/>
  <c r="AH25" i="2"/>
  <c r="AE25" i="2"/>
  <c r="AC25" i="2"/>
  <c r="AB25" i="2"/>
  <c r="Z25" i="2"/>
  <c r="Y25" i="2"/>
  <c r="X25" i="2"/>
  <c r="V25" i="2"/>
  <c r="U25" i="2"/>
  <c r="T25" i="2"/>
  <c r="R25" i="2"/>
  <c r="Q25" i="2"/>
  <c r="P25" i="2"/>
  <c r="O25" i="2"/>
  <c r="L25" i="2"/>
  <c r="J25" i="2"/>
  <c r="I25" i="2"/>
  <c r="BM23" i="2"/>
  <c r="BM24" i="2" s="1"/>
  <c r="BL23" i="2"/>
  <c r="BL24" i="2" s="1"/>
  <c r="BK23" i="2"/>
  <c r="BK24" i="2" s="1"/>
  <c r="BJ23" i="2"/>
  <c r="BJ24" i="2" s="1"/>
  <c r="BI23" i="2"/>
  <c r="BI24" i="2" s="1"/>
  <c r="BH23" i="2"/>
  <c r="BH24" i="2" s="1"/>
  <c r="BG23" i="2"/>
  <c r="BG24" i="2" s="1"/>
  <c r="BF23" i="2"/>
  <c r="BF24" i="2" s="1"/>
  <c r="BE23" i="2"/>
  <c r="BE24" i="2" s="1"/>
  <c r="BD23" i="2"/>
  <c r="BD24" i="2" s="1"/>
  <c r="BC23" i="2"/>
  <c r="BC24" i="2" s="1"/>
  <c r="BB23" i="2"/>
  <c r="BB24" i="2" s="1"/>
  <c r="BA23" i="2"/>
  <c r="BA24" i="2" s="1"/>
  <c r="AZ23" i="2"/>
  <c r="AZ24" i="2" s="1"/>
  <c r="AY23" i="2"/>
  <c r="AY24" i="2" s="1"/>
  <c r="AX23" i="2"/>
  <c r="AX24" i="2" s="1"/>
  <c r="AW23" i="2"/>
  <c r="AW24" i="2" s="1"/>
  <c r="AV23" i="2"/>
  <c r="AV24" i="2" s="1"/>
  <c r="AU23" i="2"/>
  <c r="AS23" i="2"/>
  <c r="AS24" i="2" s="1"/>
  <c r="AR23" i="2"/>
  <c r="AR24" i="2" s="1"/>
  <c r="AQ23" i="2"/>
  <c r="AO23" i="2"/>
  <c r="AO24" i="2" s="1"/>
  <c r="AN23" i="2"/>
  <c r="AN24" i="2" s="1"/>
  <c r="AM23" i="2"/>
  <c r="AK23" i="2"/>
  <c r="AJ23" i="2"/>
  <c r="AJ24" i="2" s="1"/>
  <c r="AI23" i="2"/>
  <c r="AI24" i="2" s="1"/>
  <c r="AH23" i="2"/>
  <c r="AE23" i="2"/>
  <c r="AC23" i="2"/>
  <c r="AC24" i="2" s="1"/>
  <c r="AB23" i="2"/>
  <c r="Z23" i="2"/>
  <c r="Z24" i="2" s="1"/>
  <c r="Y23" i="2"/>
  <c r="X23" i="2"/>
  <c r="V23" i="2"/>
  <c r="U23" i="2"/>
  <c r="T23" i="2"/>
  <c r="R23" i="2"/>
  <c r="Q23" i="2"/>
  <c r="P23" i="2"/>
  <c r="O23" i="2"/>
  <c r="L23" i="2"/>
  <c r="J23" i="2"/>
  <c r="I23" i="2"/>
  <c r="I24" i="2" s="1"/>
  <c r="T24" i="2" l="1"/>
  <c r="Y24" i="2"/>
  <c r="AK24" i="2"/>
  <c r="U24" i="2"/>
  <c r="AB24" i="2"/>
  <c r="AH24" i="2"/>
  <c r="AM24" i="2"/>
  <c r="AQ24" i="2"/>
  <c r="J24" i="2"/>
  <c r="P24" i="2"/>
  <c r="Q24" i="2"/>
  <c r="AU24" i="2"/>
  <c r="L24" i="2"/>
  <c r="O24" i="2"/>
  <c r="AE24" i="2"/>
  <c r="R24" i="2"/>
  <c r="V24" i="2"/>
  <c r="X2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tc={B2BF8FB7-6499-4FA1-823A-A567F4BC509A}</author>
    <author>tc={F1D23F24-C39E-4EAC-8C22-ECD93772D5A3}</author>
    <author>tc={682F0B28-C6B9-4910-9233-A53363B19005}</author>
    <author>tc={319BE237-4070-4103-AA84-91A222D952A2}</author>
    <author>tc={292A4017-419E-4BA4-A637-B942634E2EBF}</author>
    <author>tc={90247AF3-4D50-4B86-A445-55107BDA1910}</author>
    <author>tc={12618D42-815B-45D5-AA6F-DB45806B7403}</author>
    <author>tc={297B40A7-95B8-4ABF-BC98-053FDB8E969E}</author>
    <author>tc={E9C27179-DCDE-4FF4-82F3-5D5B36AB24C2}</author>
    <author>tc={8F8CB9E4-DFAB-42DD-BC04-E6B4ACE556EA}</author>
    <author>tc={D97E315B-09B5-4225-A8DB-C12F2D8DA8C1}</author>
    <author>tc={71274B62-708C-4CD2-8C8F-A4D7EC7F36DA}</author>
    <author>tc={C6545263-D682-4224-BF4A-62F457A96FEC}</author>
    <author>tc={38BA15D9-73D3-4BB8-B1B4-4241672343F3}</author>
    <author>tc={0635849E-A758-40B1-84A6-6ED7377FA82B}</author>
    <author>tc={48298B40-41A6-4152-A519-AEE22D72C1E1}</author>
    <author>tc={0DEF165F-6920-4667-8F1C-2DC4261B2D58}</author>
    <author>tc={771ABECA-5078-4C73-815A-342485BC0B9D}</author>
    <author>tc={9F8D9C35-33C0-45BB-B3B3-88E3ADEB87E8}</author>
    <author>tc={BF1C0D5E-EC12-4ABF-808D-4CABD77918A7}</author>
    <author>tc={A29E724F-4CC6-4629-A4B3-FF775369870D}</author>
    <author>tc={A33A6739-3CD2-4ACF-BBA7-300463A13A36}</author>
    <author>tc={D14AC18E-0989-4E32-90E7-FCAA32B7795B}</author>
    <author>tc={7B181917-2B37-40A1-A0DC-9B471889BB64}</author>
    <author>tc={258F4558-E0C4-4C0D-AC63-1FDC6B7D2CFA}</author>
    <author>tc={2C1C7814-8666-4E3D-BDDD-17CB786F8693}</author>
    <author>tc={44506F44-D31C-48A3-954A-434B7504D7B9}</author>
    <author>tc={9AD2545E-1DCD-460E-A3B2-B5BAB8B6D8C5}</author>
    <author>tc={B5203316-423B-4F60-AE7B-E7C84ACD7599}</author>
    <author>tc={8C63D7EE-F099-4E37-959D-0732733C6AD6}</author>
    <author>tc={6265FB57-05FC-40A6-BFC8-D8170E39DB5D}</author>
    <author>tc={945B1FC7-8D71-4E35-8D18-4042F01E3656}</author>
    <author>tc={FAFADFC2-E4C2-4BCE-8997-C6862CD7AA72}</author>
    <author>tc={CCB30439-5B3F-4CA6-B263-3C69D77CD92A}</author>
    <author>tc={69353B39-36B9-47A7-9554-383F3D7223E9}</author>
    <author>tc={B57CFB3E-41D4-4E7D-9228-EFBAD404ED9A}</author>
    <author>tc={84241493-A0C4-441E-A287-7E40B7B397F1}</author>
    <author>tc={81DB1351-D461-4124-990E-3A9023CA0188}</author>
    <author>tc={61C37E24-5FD4-4C63-AFB1-145428C2BF7A}</author>
    <author>tc={E063FC58-9026-4B31-93E9-430B1876EAB1}</author>
    <author>tc={C2FDD5F2-D095-491A-958A-C772D4DF788C}</author>
    <author>tc={77F9E0DF-EBDD-4357-88C5-7843FB84919A}</author>
    <author>tc={55E3B5A1-CFBB-4BBB-A035-101063047DAA}</author>
    <author>tc={50E14768-7532-424B-8AB4-E77F650200B7}</author>
    <author>tc={98384D75-D312-4339-B7D4-A8839951B30F}</author>
    <author>tc={55D10147-C3E3-4481-9C00-21DC9E40D2C0}</author>
    <author>tc={265FA763-68AF-455C-994A-4B4C647EC59A}</author>
    <author>tc={6D43754F-ECB3-4EC2-8E80-594DD9F06D44}</author>
    <author>tc={F87AA086-F2C7-41DB-9255-A69CDC76FEBC}</author>
    <author>tc={C637B3BE-D154-4690-A36E-AF3B43D2B154}</author>
    <author>tc={9DB61070-1F06-4BE7-A6D8-074BA7DAF1E6}</author>
    <author>tc={493D04E4-095F-497F-9E88-8C04D94F9131}</author>
    <author>tc={5A8D027B-1A2C-4209-BF04-15AB33B9AD88}</author>
    <author>tc={B6DEBC45-42DD-47D5-8610-BF3A6D57A4C6}</author>
    <author>tc={D661D09F-6898-4426-BE28-40C9308928D9}</author>
    <author>tc={CDE16A1C-D602-4B85-BFD7-F2E26BE71625}</author>
    <author>tc={8946D857-6AB8-4B97-A697-A11A74D92980}</author>
    <author>tc={775312A0-0B01-48DE-83C8-3F0CF2C9B20C}</author>
    <author>tc={A8F4987D-E9BD-414F-B71C-9883C284465A}</author>
    <author>tc={8A6658FB-085C-46A9-B2A6-B1FD14A47469}</author>
    <author>tc={8F344877-790D-4A2D-9FF9-F564845BA43F}</author>
    <author>tc={00F26BDA-F113-43B2-ACF2-8A2D171F479F}</author>
    <author>tc={B40974B5-87FC-4A60-B9B5-4DF0968423AB}</author>
  </authors>
  <commentList>
    <comment ref="H6" authorId="0" shapeId="0" xr:uid="{B2BF8FB7-6499-4FA1-823A-A567F4BC509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L6" authorId="1" shapeId="0" xr:uid="{F1D23F24-C39E-4EAC-8C22-ECD93772D5A3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R6" authorId="2" shapeId="0" xr:uid="{682F0B28-C6B9-4910-9233-A53363B19005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6" authorId="3" shapeId="0" xr:uid="{319BE237-4070-4103-AA84-91A222D952A2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7" authorId="4" shapeId="0" xr:uid="{292A4017-419E-4BA4-A637-B942634E2EB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7" authorId="5" shapeId="0" xr:uid="{90247AF3-4D50-4B86-A445-55107BDA1910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8" authorId="6" shapeId="0" xr:uid="{12618D42-815B-45D5-AA6F-DB45806B740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H9" authorId="7" shapeId="0" xr:uid="{297B40A7-95B8-4ABF-BC98-053FDB8E969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9" authorId="8" shapeId="0" xr:uid="{E9C27179-DCDE-4FF4-82F3-5D5B36AB24C2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9" authorId="9" shapeId="0" xr:uid="{8F8CB9E4-DFAB-42DD-BC04-E6B4ACE556EA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9" authorId="10" shapeId="0" xr:uid="{D97E315B-09B5-4225-A8DB-C12F2D8DA8C1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10" authorId="11" shapeId="0" xr:uid="{71274B62-708C-4CD2-8C8F-A4D7EC7F36DA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0" authorId="12" shapeId="0" xr:uid="{C6545263-D682-4224-BF4A-62F457A96FEC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L11" authorId="13" shapeId="0" xr:uid="{38BA15D9-73D3-4BB8-B1B4-4241672343F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11" authorId="14" shapeId="0" xr:uid="{0635849E-A758-40B1-84A6-6ED7377FA82B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11" authorId="15" shapeId="0" xr:uid="{48298B40-41A6-4152-A519-AEE22D72C1E1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1" authorId="16" shapeId="0" xr:uid="{0DEF165F-6920-4667-8F1C-2DC4261B2D58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L12" authorId="17" shapeId="0" xr:uid="{771ABECA-5078-4C73-815A-342485BC0B9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12" authorId="18" shapeId="0" xr:uid="{9F8D9C35-33C0-45BB-B3B3-88E3ADEB87E8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12" authorId="19" shapeId="0" xr:uid="{BF1C0D5E-EC12-4ABF-808D-4CABD77918A7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2" authorId="20" shapeId="0" xr:uid="{A29E724F-4CC6-4629-A4B3-FF775369870D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R13" authorId="21" shapeId="0" xr:uid="{A33A6739-3CD2-4ACF-BBA7-300463A13A36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3" authorId="22" shapeId="0" xr:uid="{D14AC18E-0989-4E32-90E7-FCAA32B7795B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14" authorId="23" shapeId="0" xr:uid="{7B181917-2B37-40A1-A0DC-9B471889BB6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14" authorId="24" shapeId="0" xr:uid="{258F4558-E0C4-4C0D-AC63-1FDC6B7D2CFA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14" authorId="25" shapeId="0" xr:uid="{2C1C7814-8666-4E3D-BDDD-17CB786F8693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4" authorId="26" shapeId="0" xr:uid="{44506F44-D31C-48A3-954A-434B7504D7B9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R15" authorId="27" shapeId="0" xr:uid="{9AD2545E-1DCD-460E-A3B2-B5BAB8B6D8C5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5" authorId="28" shapeId="0" xr:uid="{B5203316-423B-4F60-AE7B-E7C84ACD7599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16" authorId="29" shapeId="0" xr:uid="{8C63D7EE-F099-4E37-959D-0732733C6AD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16" authorId="30" shapeId="0" xr:uid="{6265FB57-05FC-40A6-BFC8-D8170E39DB5D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16" authorId="31" shapeId="0" xr:uid="{945B1FC7-8D71-4E35-8D18-4042F01E3656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6" authorId="32" shapeId="0" xr:uid="{FAFADFC2-E4C2-4BCE-8997-C6862CD7AA72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J17" authorId="33" shapeId="0" xr:uid="{CCB30439-5B3F-4CA6-B263-3C69D77CD92A}">
      <text>
        <t>[Threaded comment]
Your version of Excel allows you to read this threaded comment; however, any edits to it will get removed if the file is opened in a newer version of Excel. Learn more: https://go.microsoft.com/fwlink/?linkid=870924
Comment:
    Half LOR</t>
      </text>
    </comment>
    <comment ref="R17" authorId="34" shapeId="0" xr:uid="{69353B39-36B9-47A7-9554-383F3D7223E9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U17" authorId="35" shapeId="0" xr:uid="{B57CFB3E-41D4-4E7D-9228-EFBAD404ED9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Half LOR
</t>
      </text>
    </comment>
    <comment ref="AB17" authorId="36" shapeId="0" xr:uid="{84241493-A0C4-441E-A287-7E40B7B397F1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18" authorId="37" shapeId="0" xr:uid="{81DB1351-D461-4124-990E-3A9023CA018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J18" authorId="38" shapeId="0" xr:uid="{61C37E24-5FD4-4C63-AFB1-145428C2BF7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Half LOR
</t>
      </text>
    </comment>
    <comment ref="R18" authorId="39" shapeId="0" xr:uid="{E063FC58-9026-4B31-93E9-430B1876EAB1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18" authorId="40" shapeId="0" xr:uid="{C2FDD5F2-D095-491A-958A-C772D4DF788C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8" authorId="41" shapeId="0" xr:uid="{77F9E0DF-EBDD-4357-88C5-7843FB84919A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19" authorId="42" shapeId="0" xr:uid="{55E3B5A1-CFBB-4BBB-A035-101063047DA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19" authorId="43" shapeId="0" xr:uid="{50E14768-7532-424B-8AB4-E77F650200B7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19" authorId="44" shapeId="0" xr:uid="{98384D75-D312-4339-B7D4-A8839951B30F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19" authorId="45" shapeId="0" xr:uid="{55D10147-C3E3-4481-9C00-21DC9E40D2C0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20" authorId="46" shapeId="0" xr:uid="{265FA763-68AF-455C-994A-4B4C647EC59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L20" authorId="47" shapeId="0" xr:uid="{6D43754F-ECB3-4EC2-8E80-594DD9F06D4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20" authorId="48" shapeId="0" xr:uid="{F87AA086-F2C7-41DB-9255-A69CDC76FEBC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20" authorId="49" shapeId="0" xr:uid="{C637B3BE-D154-4690-A36E-AF3B43D2B154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20" authorId="50" shapeId="0" xr:uid="{9DB61070-1F06-4BE7-A6D8-074BA7DAF1E6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L21" authorId="51" shapeId="0" xr:uid="{493D04E4-095F-497F-9E88-8C04D94F913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L22" authorId="52" shapeId="0" xr:uid="{5A8D027B-1A2C-4209-BF04-15AB33B9AD8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H24" authorId="53" shapeId="0" xr:uid="{B6DEBC45-42DD-47D5-8610-BF3A6D57A4C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L24" authorId="54" shapeId="0" xr:uid="{D661D09F-6898-4426-BE28-40C9308928D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R24" authorId="55" shapeId="0" xr:uid="{CDE16A1C-D602-4B85-BFD7-F2E26BE71625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X24" authorId="56" shapeId="0" xr:uid="{8946D857-6AB8-4B97-A697-A11A74D92980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AB24" authorId="57" shapeId="0" xr:uid="{775312A0-0B01-48DE-83C8-3F0CF2C9B20C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H25" authorId="58" shapeId="0" xr:uid="{A8F4987D-E9BD-414F-B71C-9883C284465A}">
      <text>
        <t>[Threaded comment]
Your version of Excel allows you to read this threaded comment; however, any edits to it will get removed if the file is opened in a newer version of Excel. Learn more: https://go.microsoft.com/fwlink/?linkid=870924
Comment:
    v</t>
      </text>
    </comment>
    <comment ref="L25" authorId="59" shapeId="0" xr:uid="{8A6658FB-085C-46A9-B2A6-B1FD14A4746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X25" authorId="60" shapeId="0" xr:uid="{8F344877-790D-4A2D-9FF9-F564845BA43F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  <comment ref="L26" authorId="61" shapeId="0" xr:uid="{00F26BDA-F113-43B2-ACF2-8A2D171F479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Below LOR removed
</t>
      </text>
    </comment>
    <comment ref="X26" authorId="62" shapeId="0" xr:uid="{B40974B5-87FC-4A60-B9B5-4DF0968423AB}">
      <text>
        <t>[Threaded comment]
Your version of Excel allows you to read this threaded comment; however, any edits to it will get removed if the file is opened in a newer version of Excel. Learn more: https://go.microsoft.com/fwlink/?linkid=870924
Comment:
    Below LOR removed</t>
      </text>
    </comment>
  </commentList>
</comments>
</file>

<file path=xl/sharedStrings.xml><?xml version="1.0" encoding="utf-8"?>
<sst xmlns="http://schemas.openxmlformats.org/spreadsheetml/2006/main" count="2227" uniqueCount="114">
  <si>
    <t>Parameter</t>
  </si>
  <si>
    <t>pH</t>
  </si>
  <si>
    <t>EC</t>
  </si>
  <si>
    <t>Turbidity</t>
  </si>
  <si>
    <t>Fluoride</t>
  </si>
  <si>
    <t>Total Alkalinity as CaCO3</t>
  </si>
  <si>
    <t>Bicarbonate Alkalinity as CaCO3</t>
  </si>
  <si>
    <t>Carbonate Alkalinity as CaCO3</t>
  </si>
  <si>
    <t>Hydroxide Alkalinity as CaCO3</t>
  </si>
  <si>
    <t>Chloride</t>
  </si>
  <si>
    <t>Total Aluminium</t>
  </si>
  <si>
    <t>Sum of Cation</t>
  </si>
  <si>
    <t>Sum of Anion</t>
  </si>
  <si>
    <t>Anion-Cation Balance</t>
  </si>
  <si>
    <t>Units</t>
  </si>
  <si>
    <t>pH units</t>
  </si>
  <si>
    <t>µS/cm</t>
  </si>
  <si>
    <t>NTU</t>
  </si>
  <si>
    <t>mg/L</t>
  </si>
  <si>
    <t>meq/L</t>
  </si>
  <si>
    <t>%</t>
  </si>
  <si>
    <t>Date</t>
  </si>
  <si>
    <t>&lt;0.001</t>
  </si>
  <si>
    <t>&lt;0.005</t>
  </si>
  <si>
    <t>&lt;0.00005</t>
  </si>
  <si>
    <t>&lt;5</t>
  </si>
  <si>
    <t>&lt;0.0001</t>
  </si>
  <si>
    <t>Minimum</t>
  </si>
  <si>
    <t>Maximum</t>
  </si>
  <si>
    <t>20th percentile</t>
  </si>
  <si>
    <t>80th percentile</t>
  </si>
  <si>
    <t>Dissolved Aluminium</t>
  </si>
  <si>
    <t>Dissolved
Arsenic</t>
  </si>
  <si>
    <t>Dissolved
Cadmium</t>
  </si>
  <si>
    <t>Dissolved
Chromium</t>
  </si>
  <si>
    <t xml:space="preserve">
Dissolved Cobalt</t>
  </si>
  <si>
    <t>Dissolved
Copper</t>
  </si>
  <si>
    <t>Dissolved
Lead</t>
  </si>
  <si>
    <t>Dissolved
Manganese</t>
  </si>
  <si>
    <t>Dissolved
Mercury (inorganic)</t>
  </si>
  <si>
    <t>Dissolved
Nickel</t>
  </si>
  <si>
    <t>Dissolved
Selenium</t>
  </si>
  <si>
    <t>Dissolved
Silver</t>
  </si>
  <si>
    <t>Dissolved
Zinc</t>
  </si>
  <si>
    <t>Total
Arsenic</t>
  </si>
  <si>
    <t>Total
Cadmium</t>
  </si>
  <si>
    <t>Total
Chromium</t>
  </si>
  <si>
    <t xml:space="preserve">
Total Cobalt</t>
  </si>
  <si>
    <t>Total
Copper</t>
  </si>
  <si>
    <t>Total
Lead</t>
  </si>
  <si>
    <t>Total
Manganese</t>
  </si>
  <si>
    <t>Total
Mercury (inorganic)</t>
  </si>
  <si>
    <t>Total
Nickel</t>
  </si>
  <si>
    <t>Total
Selenium</t>
  </si>
  <si>
    <t>Total
Silver</t>
  </si>
  <si>
    <t>Total
Zinc</t>
  </si>
  <si>
    <t>Total
Calcium</t>
  </si>
  <si>
    <t>Total
Magnesium</t>
  </si>
  <si>
    <t>Total
Potassium</t>
  </si>
  <si>
    <t>Total
Sodium</t>
  </si>
  <si>
    <t>&lt;0.5</t>
  </si>
  <si>
    <t>Laboratory</t>
  </si>
  <si>
    <t>Dissolved Sulfur</t>
  </si>
  <si>
    <t>Total Hardness</t>
  </si>
  <si>
    <t>mg CaCO3/L</t>
  </si>
  <si>
    <t>95th percentile</t>
  </si>
  <si>
    <t>Dissolved Calcium</t>
  </si>
  <si>
    <t>Dissolved Magnesium</t>
  </si>
  <si>
    <t>Dissolved Potassium</t>
  </si>
  <si>
    <t>Dissolved Sodium</t>
  </si>
  <si>
    <t>Count</t>
  </si>
  <si>
    <t>% &lt;LOR</t>
  </si>
  <si>
    <t>5th percentile</t>
  </si>
  <si>
    <t>50th percentile</t>
  </si>
  <si>
    <t>Sulfate</t>
  </si>
  <si>
    <t>Total Dissolved Solids</t>
  </si>
  <si>
    <t>Total Suspended Solids</t>
  </si>
  <si>
    <t>Dissolved Antimony</t>
  </si>
  <si>
    <t>Dissolved Bismuth</t>
  </si>
  <si>
    <t>Dissolved Boron</t>
  </si>
  <si>
    <t>Total Antimony</t>
  </si>
  <si>
    <t>Total Bismuth</t>
  </si>
  <si>
    <t>Total Boron</t>
  </si>
  <si>
    <t>Dissolved Tin</t>
  </si>
  <si>
    <t>Total Tin</t>
  </si>
  <si>
    <t>Dissolved Iron</t>
  </si>
  <si>
    <t>Dissolved Molybdenum</t>
  </si>
  <si>
    <t>Total Iron</t>
  </si>
  <si>
    <t>Total Molybdenum</t>
  </si>
  <si>
    <t>&lt;1</t>
  </si>
  <si>
    <t>&lt;0.05</t>
  </si>
  <si>
    <t>&lt;0.01</t>
  </si>
  <si>
    <t>ACUSR08</t>
  </si>
  <si>
    <t>Free Cyanide</t>
  </si>
  <si>
    <t>WAD Cyanide</t>
  </si>
  <si>
    <t>&lt;0.00001</t>
  </si>
  <si>
    <t>&lt;0.004</t>
  </si>
  <si>
    <t>ACUSR01</t>
  </si>
  <si>
    <t>ACDSI07</t>
  </si>
  <si>
    <t>SWA01 &amp; ACUSR01</t>
  </si>
  <si>
    <t>Standard Deviation</t>
  </si>
  <si>
    <t>4 x STD from mean</t>
  </si>
  <si>
    <t>Mean</t>
  </si>
  <si>
    <t>ACUSR01/ACUSR08</t>
  </si>
  <si>
    <t>Monitoring sites</t>
  </si>
  <si>
    <t>Monitoring site description</t>
  </si>
  <si>
    <t>Location</t>
  </si>
  <si>
    <t>Upstream reference sites</t>
  </si>
  <si>
    <t>Downstream compliance sites</t>
  </si>
  <si>
    <t>Boundary compliance point in Agate Creek</t>
  </si>
  <si>
    <t>Easting (GDA2020 MGA Zone 54)</t>
  </si>
  <si>
    <t>Northing (GDA2020 MGA Zone 54)</t>
  </si>
  <si>
    <t>Upstream Agate Creek; 
downstream of landholder dam</t>
  </si>
  <si>
    <t>Upstream Agate Creek; 
adjacent Cobb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</si>
</sst>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7823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9" xfId="0" applyBorder="1"/>
    <xf numFmtId="164" fontId="0" fillId="0" borderId="0" xfId="0" applyNumberFormat="1"/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/>
    </xf>
    <xf numFmtId="0" fontId="0" fillId="0" borderId="21" xfId="0" applyBorder="1"/>
    <xf numFmtId="0" fontId="2" fillId="2" borderId="1" xfId="0" applyFont="1" applyFill="1" applyBorder="1"/>
    <xf numFmtId="0" fontId="2" fillId="2" borderId="5" xfId="0" applyFont="1" applyFill="1" applyBorder="1"/>
    <xf numFmtId="0" fontId="0" fillId="0" borderId="10" xfId="0" applyBorder="1"/>
    <xf numFmtId="0" fontId="0" fillId="0" borderId="22" xfId="0" applyBorder="1"/>
    <xf numFmtId="0" fontId="0" fillId="0" borderId="12" xfId="0" applyBorder="1" applyAlignment="1">
      <alignment horizontal="right"/>
    </xf>
    <xf numFmtId="0" fontId="2" fillId="2" borderId="24" xfId="0" applyFont="1" applyFill="1" applyBorder="1"/>
    <xf numFmtId="2" fontId="2" fillId="2" borderId="13" xfId="0" applyNumberFormat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4" fontId="2" fillId="2" borderId="13" xfId="0" applyNumberFormat="1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0" borderId="29" xfId="0" applyFont="1" applyBorder="1"/>
    <xf numFmtId="0" fontId="2" fillId="4" borderId="27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20" xfId="0" applyFill="1" applyBorder="1"/>
    <xf numFmtId="0" fontId="2" fillId="4" borderId="29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4" xfId="0" applyFill="1" applyBorder="1"/>
    <xf numFmtId="0" fontId="0" fillId="4" borderId="22" xfId="0" applyFill="1" applyBorder="1"/>
    <xf numFmtId="0" fontId="2" fillId="4" borderId="28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21" xfId="0" applyFill="1" applyBorder="1"/>
    <xf numFmtId="0" fontId="1" fillId="0" borderId="0" xfId="0" applyFont="1"/>
    <xf numFmtId="0" fontId="2" fillId="3" borderId="31" xfId="0" applyFont="1" applyFill="1" applyBorder="1"/>
    <xf numFmtId="0" fontId="0" fillId="0" borderId="9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5" xfId="0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19" xfId="0" applyFont="1" applyBorder="1" applyAlignment="1">
      <alignment wrapText="1"/>
    </xf>
    <xf numFmtId="0" fontId="2" fillId="2" borderId="36" xfId="0" applyFont="1" applyFill="1" applyBorder="1" applyAlignment="1">
      <alignment horizontal="center" wrapText="1"/>
    </xf>
    <xf numFmtId="0" fontId="0" fillId="0" borderId="35" xfId="0" applyBorder="1"/>
    <xf numFmtId="0" fontId="0" fillId="0" borderId="11" xfId="0" applyBorder="1" applyAlignment="1">
      <alignment horizontal="right"/>
    </xf>
    <xf numFmtId="0" fontId="0" fillId="0" borderId="24" xfId="0" applyBorder="1"/>
    <xf numFmtId="0" fontId="2" fillId="0" borderId="28" xfId="0" applyFont="1" applyBorder="1"/>
    <xf numFmtId="14" fontId="3" fillId="0" borderId="29" xfId="0" applyNumberFormat="1" applyFont="1" applyBorder="1"/>
    <xf numFmtId="14" fontId="3" fillId="0" borderId="28" xfId="0" applyNumberFormat="1" applyFont="1" applyBorder="1"/>
    <xf numFmtId="14" fontId="3" fillId="0" borderId="18" xfId="0" applyNumberFormat="1" applyFont="1" applyBorder="1"/>
    <xf numFmtId="14" fontId="3" fillId="0" borderId="17" xfId="0" applyNumberFormat="1" applyFont="1" applyBorder="1"/>
    <xf numFmtId="0" fontId="0" fillId="0" borderId="23" xfId="0" applyBorder="1" applyAlignment="1">
      <alignment wrapText="1"/>
    </xf>
    <xf numFmtId="14" fontId="3" fillId="0" borderId="16" xfId="0" applyNumberFormat="1" applyFont="1" applyBorder="1"/>
    <xf numFmtId="0" fontId="0" fillId="0" borderId="4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2" xfId="0" applyBorder="1" applyAlignment="1">
      <alignment horizontal="right"/>
    </xf>
    <xf numFmtId="0" fontId="2" fillId="2" borderId="0" xfId="0" applyFont="1" applyFill="1"/>
    <xf numFmtId="0" fontId="0" fillId="0" borderId="39" xfId="0" applyBorder="1" applyAlignment="1">
      <alignment horizontal="right"/>
    </xf>
    <xf numFmtId="0" fontId="2" fillId="2" borderId="35" xfId="0" applyFont="1" applyFill="1" applyBorder="1" applyAlignment="1">
      <alignment horizontal="center"/>
    </xf>
    <xf numFmtId="0" fontId="2" fillId="3" borderId="0" xfId="0" applyFont="1" applyFill="1"/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6" xfId="0" applyFill="1" applyBorder="1"/>
    <xf numFmtId="0" fontId="0" fillId="0" borderId="15" xfId="0" applyBorder="1"/>
    <xf numFmtId="0" fontId="0" fillId="4" borderId="15" xfId="0" applyFill="1" applyBorder="1"/>
    <xf numFmtId="0" fontId="0" fillId="4" borderId="35" xfId="0" applyFill="1" applyBorder="1"/>
    <xf numFmtId="0" fontId="0" fillId="0" borderId="22" xfId="0" applyBorder="1" applyAlignment="1">
      <alignment horizontal="right"/>
    </xf>
    <xf numFmtId="0" fontId="2" fillId="0" borderId="26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/>
    <xf numFmtId="0" fontId="0" fillId="0" borderId="39" xfId="0" applyBorder="1"/>
    <xf numFmtId="0" fontId="0" fillId="0" borderId="15" xfId="0" applyBorder="1" applyAlignment="1">
      <alignment horizontal="right"/>
    </xf>
    <xf numFmtId="0" fontId="2" fillId="2" borderId="2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8" xfId="0" applyFont="1" applyFill="1" applyBorder="1"/>
    <xf numFmtId="2" fontId="2" fillId="2" borderId="9" xfId="0" applyNumberFormat="1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 wrapText="1"/>
    </xf>
    <xf numFmtId="0" fontId="0" fillId="0" borderId="13" xfId="0" applyBorder="1"/>
    <xf numFmtId="0" fontId="0" fillId="0" borderId="1" xfId="0" applyBorder="1" applyAlignment="1">
      <alignment wrapText="1"/>
    </xf>
    <xf numFmtId="0" fontId="2" fillId="0" borderId="27" xfId="0" applyFont="1" applyBorder="1" applyAlignment="1">
      <alignment wrapText="1"/>
    </xf>
    <xf numFmtId="14" fontId="4" fillId="0" borderId="29" xfId="0" applyNumberFormat="1" applyFont="1" applyBorder="1"/>
    <xf numFmtId="0" fontId="2" fillId="2" borderId="40" xfId="0" applyFont="1" applyFill="1" applyBorder="1" applyAlignment="1">
      <alignment horizontal="center" wrapText="1"/>
    </xf>
    <xf numFmtId="0" fontId="0" fillId="0" borderId="36" xfId="0" applyBorder="1"/>
    <xf numFmtId="0" fontId="0" fillId="0" borderId="40" xfId="0" applyBorder="1"/>
    <xf numFmtId="0" fontId="0" fillId="0" borderId="20" xfId="0" applyBorder="1"/>
    <xf numFmtId="2" fontId="2" fillId="2" borderId="12" xfId="0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 wrapText="1"/>
    </xf>
    <xf numFmtId="0" fontId="2" fillId="2" borderId="11" xfId="0" applyFont="1" applyFill="1" applyBorder="1"/>
    <xf numFmtId="0" fontId="0" fillId="0" borderId="11" xfId="0" applyBorder="1" applyAlignment="1">
      <alignment wrapText="1"/>
    </xf>
    <xf numFmtId="0" fontId="2" fillId="2" borderId="27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/>
    </xf>
    <xf numFmtId="0" fontId="2" fillId="0" borderId="42" xfId="0" applyFont="1" applyBorder="1" applyAlignment="1">
      <alignment wrapText="1"/>
    </xf>
    <xf numFmtId="0" fontId="0" fillId="0" borderId="12" xfId="0" applyBorder="1" applyAlignment="1">
      <alignment wrapText="1"/>
    </xf>
    <xf numFmtId="0" fontId="5" fillId="5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left" wrapText="1"/>
    </xf>
    <xf numFmtId="0" fontId="2" fillId="3" borderId="30" xfId="0" applyFont="1" applyFill="1" applyBorder="1"/>
    <xf numFmtId="0" fontId="2" fillId="3" borderId="31" xfId="0" applyFont="1" applyFill="1" applyBorder="1"/>
    <xf numFmtId="0" fontId="2" fillId="3" borderId="0" xfId="0" applyFont="1" applyFill="1"/>
    <xf numFmtId="0" fontId="2" fillId="3" borderId="4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78233"/>
      <color rgb="FFFCE4D6"/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3.xml.rels><?xml version="1.0" encoding="UTF-8" standalone="yes"?>
<Relationships xmlns="http://schemas.openxmlformats.org/package/2006/relationships"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36.xml.rels><?xml version="1.0" encoding="UTF-8" standalone="yes"?>
<Relationships xmlns="http://schemas.openxmlformats.org/package/2006/relationships"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37.xml.rels><?xml version="1.0" encoding="UTF-8" standalone="yes"?>
<Relationships xmlns="http://schemas.openxmlformats.org/package/2006/relationships"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38.xml.rels><?xml version="1.0" encoding="UTF-8" standalone="yes"?>
<Relationships xmlns="http://schemas.openxmlformats.org/package/2006/relationships"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139.xml.rels><?xml version="1.0" encoding="UTF-8" standalone="yes"?>
<Relationships xmlns="http://schemas.openxmlformats.org/package/2006/relationships"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140.xml.rels><?xml version="1.0" encoding="UTF-8" standalone="yes"?>
<Relationships xmlns="http://schemas.openxmlformats.org/package/2006/relationships"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141.xml.rels><?xml version="1.0" encoding="UTF-8" standalone="yes"?>
<Relationships xmlns="http://schemas.openxmlformats.org/package/2006/relationships"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142.xml.rels><?xml version="1.0" encoding="UTF-8" standalone="yes"?>
<Relationships xmlns="http://schemas.openxmlformats.org/package/2006/relationships"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143.xml.rels><?xml version="1.0" encoding="UTF-8" standalone="yes"?>
<Relationships xmlns="http://schemas.openxmlformats.org/package/2006/relationships"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144.xml.rels><?xml version="1.0" encoding="UTF-8" standalone="yes"?>
<Relationships xmlns="http://schemas.openxmlformats.org/package/2006/relationships"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145.xml.rels><?xml version="1.0" encoding="UTF-8" standalone="yes"?>
<Relationships xmlns="http://schemas.openxmlformats.org/package/2006/relationships"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146.xml.rels><?xml version="1.0" encoding="UTF-8" standalone="yes"?>
<Relationships xmlns="http://schemas.openxmlformats.org/package/2006/relationships"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147.xml.rels><?xml version="1.0" encoding="UTF-8" standalone="yes"?>
<Relationships xmlns="http://schemas.openxmlformats.org/package/2006/relationships"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148.xml.rels><?xml version="1.0" encoding="UTF-8" standalone="yes"?>
<Relationships xmlns="http://schemas.openxmlformats.org/package/2006/relationships"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149.xml.rels><?xml version="1.0" encoding="UTF-8" standalone="yes"?>
<Relationships xmlns="http://schemas.openxmlformats.org/package/2006/relationships"><Relationship Id="rId2" Type="http://schemas.microsoft.com/office/2011/relationships/chartColorStyle" Target="colors149.xml"/><Relationship Id="rId1" Type="http://schemas.microsoft.com/office/2011/relationships/chartStyle" Target="style149.xml"/></Relationships>
</file>

<file path=xl/charts/_rels/chart150.xml.rels><?xml version="1.0" encoding="UTF-8" standalone="yes"?>
<Relationships xmlns="http://schemas.openxmlformats.org/package/2006/relationships"><Relationship Id="rId2" Type="http://schemas.microsoft.com/office/2011/relationships/chartColorStyle" Target="colors150.xml"/><Relationship Id="rId1" Type="http://schemas.microsoft.com/office/2011/relationships/chartStyle" Target="style150.xml"/></Relationships>
</file>

<file path=xl/charts/_rels/chart151.xml.rels><?xml version="1.0" encoding="UTF-8" standalone="yes"?>
<Relationships xmlns="http://schemas.openxmlformats.org/package/2006/relationships"><Relationship Id="rId2" Type="http://schemas.microsoft.com/office/2011/relationships/chartColorStyle" Target="colors151.xml"/><Relationship Id="rId1" Type="http://schemas.microsoft.com/office/2011/relationships/chartStyle" Target="style151.xml"/></Relationships>
</file>

<file path=xl/charts/_rels/chart152.xml.rels><?xml version="1.0" encoding="UTF-8" standalone="yes"?>
<Relationships xmlns="http://schemas.openxmlformats.org/package/2006/relationships"><Relationship Id="rId2" Type="http://schemas.microsoft.com/office/2011/relationships/chartColorStyle" Target="colors152.xml"/><Relationship Id="rId1" Type="http://schemas.microsoft.com/office/2011/relationships/chartStyle" Target="style152.xml"/></Relationships>
</file>

<file path=xl/charts/_rels/chart153.xml.rels><?xml version="1.0" encoding="UTF-8" standalone="yes"?>
<Relationships xmlns="http://schemas.openxmlformats.org/package/2006/relationships"><Relationship Id="rId2" Type="http://schemas.microsoft.com/office/2011/relationships/chartColorStyle" Target="colors153.xml"/><Relationship Id="rId1" Type="http://schemas.microsoft.com/office/2011/relationships/chartStyle" Target="style153.xml"/></Relationships>
</file>

<file path=xl/charts/_rels/chart154.xml.rels><?xml version="1.0" encoding="UTF-8" standalone="yes"?>
<Relationships xmlns="http://schemas.openxmlformats.org/package/2006/relationships"><Relationship Id="rId2" Type="http://schemas.microsoft.com/office/2011/relationships/chartColorStyle" Target="colors154.xml"/><Relationship Id="rId1" Type="http://schemas.microsoft.com/office/2011/relationships/chartStyle" Target="style154.xml"/></Relationships>
</file>

<file path=xl/charts/_rels/chart155.xml.rels><?xml version="1.0" encoding="UTF-8" standalone="yes"?>
<Relationships xmlns="http://schemas.openxmlformats.org/package/2006/relationships"><Relationship Id="rId2" Type="http://schemas.microsoft.com/office/2011/relationships/chartColorStyle" Target="colors155.xml"/><Relationship Id="rId1" Type="http://schemas.microsoft.com/office/2011/relationships/chartStyle" Target="style155.xml"/></Relationships>
</file>

<file path=xl/charts/_rels/chart156.xml.rels><?xml version="1.0" encoding="UTF-8" standalone="yes"?>
<Relationships xmlns="http://schemas.openxmlformats.org/package/2006/relationships"><Relationship Id="rId2" Type="http://schemas.microsoft.com/office/2011/relationships/chartColorStyle" Target="colors156.xml"/><Relationship Id="rId1" Type="http://schemas.microsoft.com/office/2011/relationships/chartStyle" Target="style156.xml"/></Relationships>
</file>

<file path=xl/charts/_rels/chart157.xml.rels><?xml version="1.0" encoding="UTF-8" standalone="yes"?>
<Relationships xmlns="http://schemas.openxmlformats.org/package/2006/relationships"><Relationship Id="rId2" Type="http://schemas.microsoft.com/office/2011/relationships/chartColorStyle" Target="colors157.xml"/><Relationship Id="rId1" Type="http://schemas.microsoft.com/office/2011/relationships/chartStyle" Target="style157.xml"/></Relationships>
</file>

<file path=xl/charts/_rels/chart158.xml.rels><?xml version="1.0" encoding="UTF-8" standalone="yes"?>
<Relationships xmlns="http://schemas.openxmlformats.org/package/2006/relationships"><Relationship Id="rId2" Type="http://schemas.microsoft.com/office/2011/relationships/chartColorStyle" Target="colors158.xml"/><Relationship Id="rId1" Type="http://schemas.microsoft.com/office/2011/relationships/chartStyle" Target="style158.xml"/></Relationships>
</file>

<file path=xl/charts/_rels/chart159.xml.rels><?xml version="1.0" encoding="UTF-8" standalone="yes"?>
<Relationships xmlns="http://schemas.openxmlformats.org/package/2006/relationships"><Relationship Id="rId2" Type="http://schemas.microsoft.com/office/2011/relationships/chartColorStyle" Target="colors159.xml"/><Relationship Id="rId1" Type="http://schemas.microsoft.com/office/2011/relationships/chartStyle" Target="style159.xml"/></Relationships>
</file>

<file path=xl/charts/_rels/chart160.xml.rels><?xml version="1.0" encoding="UTF-8" standalone="yes"?>
<Relationships xmlns="http://schemas.openxmlformats.org/package/2006/relationships"><Relationship Id="rId2" Type="http://schemas.microsoft.com/office/2011/relationships/chartColorStyle" Target="colors160.xml"/><Relationship Id="rId1" Type="http://schemas.microsoft.com/office/2011/relationships/chartStyle" Target="style160.xml"/></Relationships>
</file>

<file path=xl/charts/_rels/chart161.xml.rels><?xml version="1.0" encoding="UTF-8" standalone="yes"?>
<Relationships xmlns="http://schemas.openxmlformats.org/package/2006/relationships"><Relationship Id="rId2" Type="http://schemas.microsoft.com/office/2011/relationships/chartColorStyle" Target="colors161.xml"/><Relationship Id="rId1" Type="http://schemas.microsoft.com/office/2011/relationships/chartStyle" Target="style161.xml"/></Relationships>
</file>

<file path=xl/charts/_rels/chart162.xml.rels><?xml version="1.0" encoding="UTF-8" standalone="yes"?>
<Relationships xmlns="http://schemas.openxmlformats.org/package/2006/relationships"><Relationship Id="rId2" Type="http://schemas.microsoft.com/office/2011/relationships/chartColorStyle" Target="colors162.xml"/><Relationship Id="rId1" Type="http://schemas.microsoft.com/office/2011/relationships/chartStyle" Target="style162.xml"/></Relationships>
</file>

<file path=xl/charts/_rels/chart163.xml.rels><?xml version="1.0" encoding="UTF-8" standalone="yes"?>
<Relationships xmlns="http://schemas.openxmlformats.org/package/2006/relationships"><Relationship Id="rId2" Type="http://schemas.microsoft.com/office/2011/relationships/chartColorStyle" Target="colors163.xml"/><Relationship Id="rId1" Type="http://schemas.microsoft.com/office/2011/relationships/chartStyle" Target="style163.xml"/></Relationships>
</file>

<file path=xl/charts/_rels/chart164.xml.rels><?xml version="1.0" encoding="UTF-8" standalone="yes"?>
<Relationships xmlns="http://schemas.openxmlformats.org/package/2006/relationships"><Relationship Id="rId2" Type="http://schemas.microsoft.com/office/2011/relationships/chartColorStyle" Target="colors164.xml"/><Relationship Id="rId1" Type="http://schemas.microsoft.com/office/2011/relationships/chartStyle" Target="style164.xml"/></Relationships>
</file>

<file path=xl/charts/_rels/chart165.xml.rels><?xml version="1.0" encoding="UTF-8" standalone="yes"?>
<Relationships xmlns="http://schemas.openxmlformats.org/package/2006/relationships"><Relationship Id="rId2" Type="http://schemas.microsoft.com/office/2011/relationships/chartColorStyle" Target="colors165.xml"/><Relationship Id="rId1" Type="http://schemas.microsoft.com/office/2011/relationships/chartStyle" Target="style165.xml"/></Relationships>
</file>

<file path=xl/charts/_rels/chart166.xml.rels><?xml version="1.0" encoding="UTF-8" standalone="yes"?>
<Relationships xmlns="http://schemas.openxmlformats.org/package/2006/relationships"><Relationship Id="rId2" Type="http://schemas.microsoft.com/office/2011/relationships/chartColorStyle" Target="colors166.xml"/><Relationship Id="rId1" Type="http://schemas.microsoft.com/office/2011/relationships/chartStyle" Target="style166.xml"/></Relationships>
</file>

<file path=xl/charts/_rels/chart167.xml.rels><?xml version="1.0" encoding="UTF-8" standalone="yes"?>
<Relationships xmlns="http://schemas.openxmlformats.org/package/2006/relationships"><Relationship Id="rId2" Type="http://schemas.microsoft.com/office/2011/relationships/chartColorStyle" Target="colors167.xml"/><Relationship Id="rId1" Type="http://schemas.microsoft.com/office/2011/relationships/chartStyle" Target="style167.xml"/></Relationships>
</file>

<file path=xl/charts/_rels/chart168.xml.rels><?xml version="1.0" encoding="UTF-8" standalone="yes"?>
<Relationships xmlns="http://schemas.openxmlformats.org/package/2006/relationships"><Relationship Id="rId2" Type="http://schemas.microsoft.com/office/2011/relationships/chartColorStyle" Target="colors168.xml"/><Relationship Id="rId1" Type="http://schemas.microsoft.com/office/2011/relationships/chartStyle" Target="style168.xml"/></Relationships>
</file>

<file path=xl/charts/_rels/chart169.xml.rels><?xml version="1.0" encoding="UTF-8" standalone="yes"?>
<Relationships xmlns="http://schemas.openxmlformats.org/package/2006/relationships"><Relationship Id="rId2" Type="http://schemas.microsoft.com/office/2011/relationships/chartColorStyle" Target="colors169.xml"/><Relationship Id="rId1" Type="http://schemas.microsoft.com/office/2011/relationships/chartStyle" Target="style169.xml"/></Relationships>
</file>

<file path=xl/charts/_rels/chart170.xml.rels><?xml version="1.0" encoding="UTF-8" standalone="yes"?>
<Relationships xmlns="http://schemas.openxmlformats.org/package/2006/relationships"><Relationship Id="rId2" Type="http://schemas.microsoft.com/office/2011/relationships/chartColorStyle" Target="colors170.xml"/><Relationship Id="rId1" Type="http://schemas.microsoft.com/office/2011/relationships/chartStyle" Target="style170.xml"/></Relationships>
</file>

<file path=xl/charts/_rels/chart171.xml.rels><?xml version="1.0" encoding="UTF-8" standalone="yes"?>
<Relationships xmlns="http://schemas.openxmlformats.org/package/2006/relationships"><Relationship Id="rId2" Type="http://schemas.microsoft.com/office/2011/relationships/chartColorStyle" Target="colors171.xml"/><Relationship Id="rId1" Type="http://schemas.microsoft.com/office/2011/relationships/chartStyle" Target="style171.xml"/></Relationships>
</file>

<file path=xl/charts/_rels/chart172.xml.rels><?xml version="1.0" encoding="UTF-8" standalone="yes"?>
<Relationships xmlns="http://schemas.openxmlformats.org/package/2006/relationships"><Relationship Id="rId2" Type="http://schemas.microsoft.com/office/2011/relationships/chartColorStyle" Target="colors172.xml"/><Relationship Id="rId1" Type="http://schemas.microsoft.com/office/2011/relationships/chartStyle" Target="style172.xml"/></Relationships>
</file>

<file path=xl/charts/_rels/chart173.xml.rels><?xml version="1.0" encoding="UTF-8" standalone="yes"?>
<Relationships xmlns="http://schemas.openxmlformats.org/package/2006/relationships"><Relationship Id="rId2" Type="http://schemas.microsoft.com/office/2011/relationships/chartColorStyle" Target="colors173.xml"/><Relationship Id="rId1" Type="http://schemas.microsoft.com/office/2011/relationships/chartStyle" Target="style173.xml"/></Relationships>
</file>

<file path=xl/charts/_rels/chart174.xml.rels><?xml version="1.0" encoding="UTF-8" standalone="yes"?>
<Relationships xmlns="http://schemas.openxmlformats.org/package/2006/relationships"><Relationship Id="rId2" Type="http://schemas.microsoft.com/office/2011/relationships/chartColorStyle" Target="colors174.xml"/><Relationship Id="rId1" Type="http://schemas.microsoft.com/office/2011/relationships/chartStyle" Target="style174.xml"/></Relationships>
</file>

<file path=xl/charts/_rels/chart175.xml.rels><?xml version="1.0" encoding="UTF-8" standalone="yes"?>
<Relationships xmlns="http://schemas.openxmlformats.org/package/2006/relationships"><Relationship Id="rId2" Type="http://schemas.microsoft.com/office/2011/relationships/chartColorStyle" Target="colors175.xml"/><Relationship Id="rId1" Type="http://schemas.microsoft.com/office/2011/relationships/chartStyle" Target="style175.xml"/></Relationships>
</file>

<file path=xl/charts/_rels/chart176.xml.rels><?xml version="1.0" encoding="UTF-8" standalone="yes"?>
<Relationships xmlns="http://schemas.openxmlformats.org/package/2006/relationships"><Relationship Id="rId2" Type="http://schemas.microsoft.com/office/2011/relationships/chartColorStyle" Target="colors176.xml"/><Relationship Id="rId1" Type="http://schemas.microsoft.com/office/2011/relationships/chartStyle" Target="style176.xml"/></Relationships>
</file>

<file path=xl/charts/_rels/chart177.xml.rels><?xml version="1.0" encoding="UTF-8" standalone="yes"?>
<Relationships xmlns="http://schemas.openxmlformats.org/package/2006/relationships"><Relationship Id="rId2" Type="http://schemas.microsoft.com/office/2011/relationships/chartColorStyle" Target="colors177.xml"/><Relationship Id="rId1" Type="http://schemas.microsoft.com/office/2011/relationships/chartStyle" Target="style177.xml"/></Relationships>
</file>

<file path=xl/charts/_rels/chart178.xml.rels><?xml version="1.0" encoding="UTF-8" standalone="yes"?>
<Relationships xmlns="http://schemas.openxmlformats.org/package/2006/relationships"><Relationship Id="rId2" Type="http://schemas.microsoft.com/office/2011/relationships/chartColorStyle" Target="colors178.xml"/><Relationship Id="rId1" Type="http://schemas.microsoft.com/office/2011/relationships/chartStyle" Target="style178.xml"/></Relationships>
</file>

<file path=xl/charts/_rels/chart179.xml.rels><?xml version="1.0" encoding="UTF-8" standalone="yes"?>
<Relationships xmlns="http://schemas.openxmlformats.org/package/2006/relationships"><Relationship Id="rId2" Type="http://schemas.microsoft.com/office/2011/relationships/chartColorStyle" Target="colors179.xml"/><Relationship Id="rId1" Type="http://schemas.microsoft.com/office/2011/relationships/chartStyle" Target="style179.xml"/></Relationships>
</file>

<file path=xl/charts/_rels/chart180.xml.rels><?xml version="1.0" encoding="UTF-8" standalone="yes"?>
<Relationships xmlns="http://schemas.openxmlformats.org/package/2006/relationships"><Relationship Id="rId2" Type="http://schemas.microsoft.com/office/2011/relationships/chartColorStyle" Target="colors180.xml"/><Relationship Id="rId1" Type="http://schemas.microsoft.com/office/2011/relationships/chartStyle" Target="style180.xml"/></Relationships>
</file>

<file path=xl/charts/_rels/chart181.xml.rels><?xml version="1.0" encoding="UTF-8" standalone="yes"?>
<Relationships xmlns="http://schemas.openxmlformats.org/package/2006/relationships"><Relationship Id="rId2" Type="http://schemas.microsoft.com/office/2011/relationships/chartColorStyle" Target="colors181.xml"/><Relationship Id="rId1" Type="http://schemas.microsoft.com/office/2011/relationships/chartStyle" Target="style181.xml"/></Relationships>
</file>

<file path=xl/charts/_rels/chart182.xml.rels><?xml version="1.0" encoding="UTF-8" standalone="yes"?>
<Relationships xmlns="http://schemas.openxmlformats.org/package/2006/relationships"><Relationship Id="rId2" Type="http://schemas.microsoft.com/office/2011/relationships/chartColorStyle" Target="colors182.xml"/><Relationship Id="rId1" Type="http://schemas.microsoft.com/office/2011/relationships/chartStyle" Target="style182.xml"/></Relationships>
</file>

<file path=xl/charts/_rels/chart183.xml.rels><?xml version="1.0" encoding="UTF-8" standalone="yes"?>
<Relationships xmlns="http://schemas.openxmlformats.org/package/2006/relationships"><Relationship Id="rId2" Type="http://schemas.microsoft.com/office/2011/relationships/chartColorStyle" Target="colors183.xml"/><Relationship Id="rId1" Type="http://schemas.microsoft.com/office/2011/relationships/chartStyle" Target="style183.xml"/></Relationships>
</file>

<file path=xl/charts/_rels/chart184.xml.rels><?xml version="1.0" encoding="UTF-8" standalone="yes"?>
<Relationships xmlns="http://schemas.openxmlformats.org/package/2006/relationships"><Relationship Id="rId2" Type="http://schemas.microsoft.com/office/2011/relationships/chartColorStyle" Target="colors184.xml"/><Relationship Id="rId1" Type="http://schemas.microsoft.com/office/2011/relationships/chartStyle" Target="style184.xml"/></Relationships>
</file>

<file path=xl/charts/_rels/chart185.xml.rels><?xml version="1.0" encoding="UTF-8" standalone="yes"?>
<Relationships xmlns="http://schemas.openxmlformats.org/package/2006/relationships"><Relationship Id="rId2" Type="http://schemas.microsoft.com/office/2011/relationships/chartColorStyle" Target="colors185.xml"/><Relationship Id="rId1" Type="http://schemas.microsoft.com/office/2011/relationships/chartStyle" Target="style185.xml"/></Relationships>
</file>

<file path=xl/charts/_rels/chart186.xml.rels><?xml version="1.0" encoding="UTF-8" standalone="yes"?>
<Relationships xmlns="http://schemas.openxmlformats.org/package/2006/relationships"><Relationship Id="rId2" Type="http://schemas.microsoft.com/office/2011/relationships/chartColorStyle" Target="colors186.xml"/><Relationship Id="rId1" Type="http://schemas.microsoft.com/office/2011/relationships/chartStyle" Target="style186.xml"/></Relationships>
</file>

<file path=xl/charts/_rels/chart187.xml.rels><?xml version="1.0" encoding="UTF-8" standalone="yes"?>
<Relationships xmlns="http://schemas.openxmlformats.org/package/2006/relationships"><Relationship Id="rId2" Type="http://schemas.microsoft.com/office/2011/relationships/chartColorStyle" Target="colors187.xml"/><Relationship Id="rId1" Type="http://schemas.microsoft.com/office/2011/relationships/chartStyle" Target="style187.xml"/></Relationships>
</file>

<file path=xl/charts/_rels/chart188.xml.rels><?xml version="1.0" encoding="UTF-8" standalone="yes"?>
<Relationships xmlns="http://schemas.openxmlformats.org/package/2006/relationships"><Relationship Id="rId2" Type="http://schemas.microsoft.com/office/2011/relationships/chartColorStyle" Target="colors188.xml"/><Relationship Id="rId1" Type="http://schemas.microsoft.com/office/2011/relationships/chartStyle" Target="style188.xml"/></Relationships>
</file>

<file path=xl/charts/_rels/chart189.xml.rels><?xml version="1.0" encoding="UTF-8" standalone="yes"?>
<Relationships xmlns="http://schemas.openxmlformats.org/package/2006/relationships"><Relationship Id="rId2" Type="http://schemas.microsoft.com/office/2011/relationships/chartColorStyle" Target="colors189.xml"/><Relationship Id="rId1" Type="http://schemas.microsoft.com/office/2011/relationships/chartStyle" Target="style189.xml"/></Relationships>
</file>

<file path=xl/charts/_rels/chart190.xml.rels><?xml version="1.0" encoding="UTF-8" standalone="yes"?>
<Relationships xmlns="http://schemas.openxmlformats.org/package/2006/relationships"><Relationship Id="rId2" Type="http://schemas.microsoft.com/office/2011/relationships/chartColorStyle" Target="colors190.xml"/><Relationship Id="rId1" Type="http://schemas.microsoft.com/office/2011/relationships/chartStyle" Target="style190.xml"/></Relationships>
</file>

<file path=xl/charts/_rels/chart191.xml.rels><?xml version="1.0" encoding="UTF-8" standalone="yes"?>
<Relationships xmlns="http://schemas.openxmlformats.org/package/2006/relationships"><Relationship Id="rId2" Type="http://schemas.microsoft.com/office/2011/relationships/chartColorStyle" Target="colors191.xml"/><Relationship Id="rId1" Type="http://schemas.microsoft.com/office/2011/relationships/chartStyle" Target="style191.xml"/></Relationships>
</file>

<file path=xl/charts/_rels/chart192.xml.rels><?xml version="1.0" encoding="UTF-8" standalone="yes"?>
<Relationships xmlns="http://schemas.openxmlformats.org/package/2006/relationships"><Relationship Id="rId2" Type="http://schemas.microsoft.com/office/2011/relationships/chartColorStyle" Target="colors192.xml"/><Relationship Id="rId1" Type="http://schemas.microsoft.com/office/2011/relationships/chartStyle" Target="style192.xml"/></Relationships>
</file>

<file path=xl/charts/_rels/chart193.xml.rels><?xml version="1.0" encoding="UTF-8" standalone="yes"?>
<Relationships xmlns="http://schemas.openxmlformats.org/package/2006/relationships"><Relationship Id="rId2" Type="http://schemas.microsoft.com/office/2011/relationships/chartColorStyle" Target="colors193.xml"/><Relationship Id="rId1" Type="http://schemas.microsoft.com/office/2011/relationships/chartStyle" Target="style193.xml"/></Relationships>
</file>

<file path=xl/charts/_rels/chart194.xml.rels><?xml version="1.0" encoding="UTF-8" standalone="yes"?>
<Relationships xmlns="http://schemas.openxmlformats.org/package/2006/relationships"><Relationship Id="rId2" Type="http://schemas.microsoft.com/office/2011/relationships/chartColorStyle" Target="colors194.xml"/><Relationship Id="rId1" Type="http://schemas.microsoft.com/office/2011/relationships/chartStyle" Target="style194.xml"/></Relationships>
</file>

<file path=xl/charts/_rels/chart195.xml.rels><?xml version="1.0" encoding="UTF-8" standalone="yes"?>
<Relationships xmlns="http://schemas.openxmlformats.org/package/2006/relationships"><Relationship Id="rId2" Type="http://schemas.microsoft.com/office/2011/relationships/chartColorStyle" Target="colors195.xml"/><Relationship Id="rId1" Type="http://schemas.microsoft.com/office/2011/relationships/chartStyle" Target="style195.xml"/></Relationships>
</file>

<file path=xl/charts/_rels/chart196.xml.rels><?xml version="1.0" encoding="UTF-8" standalone="yes"?>
<Relationships xmlns="http://schemas.openxmlformats.org/package/2006/relationships"><Relationship Id="rId2" Type="http://schemas.microsoft.com/office/2011/relationships/chartColorStyle" Target="colors196.xml"/><Relationship Id="rId1" Type="http://schemas.microsoft.com/office/2011/relationships/chartStyle" Target="style196.xml"/></Relationships>
</file>

<file path=xl/charts/_rels/chart197.xml.rels><?xml version="1.0" encoding="UTF-8" standalone="yes"?>
<Relationships xmlns="http://schemas.openxmlformats.org/package/2006/relationships"><Relationship Id="rId2" Type="http://schemas.microsoft.com/office/2011/relationships/chartColorStyle" Target="colors197.xml"/><Relationship Id="rId1" Type="http://schemas.microsoft.com/office/2011/relationships/chartStyle" Target="style197.xml"/></Relationships>
</file>

<file path=xl/charts/_rels/chart198.xml.rels><?xml version="1.0" encoding="UTF-8" standalone="yes"?>
<Relationships xmlns="http://schemas.openxmlformats.org/package/2006/relationships"><Relationship Id="rId2" Type="http://schemas.microsoft.com/office/2011/relationships/chartColorStyle" Target="colors198.xml"/><Relationship Id="rId1" Type="http://schemas.microsoft.com/office/2011/relationships/chartStyle" Target="style198.xml"/></Relationships>
</file>

<file path=xl/charts/_rels/chart199.xml.rels><?xml version="1.0" encoding="UTF-8" standalone="yes"?>
<Relationships xmlns="http://schemas.openxmlformats.org/package/2006/relationships"><Relationship Id="rId2" Type="http://schemas.microsoft.com/office/2011/relationships/chartColorStyle" Target="colors199.xml"/><Relationship Id="rId1" Type="http://schemas.microsoft.com/office/2011/relationships/chartStyle" Target="style199.xml"/></Relationships>
</file>

<file path=xl/charts/_rels/chart200.xml.rels><?xml version="1.0" encoding="UTF-8" standalone="yes"?>
<Relationships xmlns="http://schemas.openxmlformats.org/package/2006/relationships"><Relationship Id="rId2" Type="http://schemas.microsoft.com/office/2011/relationships/chartColorStyle" Target="colors200.xml"/><Relationship Id="rId1" Type="http://schemas.microsoft.com/office/2011/relationships/chartStyle" Target="style200.xml"/></Relationships>
</file>

<file path=xl/charts/_rels/chart201.xml.rels><?xml version="1.0" encoding="UTF-8" standalone="yes"?>
<Relationships xmlns="http://schemas.openxmlformats.org/package/2006/relationships"><Relationship Id="rId2" Type="http://schemas.microsoft.com/office/2011/relationships/chartColorStyle" Target="colors201.xml"/><Relationship Id="rId1" Type="http://schemas.microsoft.com/office/2011/relationships/chartStyle" Target="style201.xml"/></Relationships>
</file>

<file path=xl/charts/_rels/chart202.xml.rels><?xml version="1.0" encoding="UTF-8" standalone="yes"?>
<Relationships xmlns="http://schemas.openxmlformats.org/package/2006/relationships"><Relationship Id="rId2" Type="http://schemas.microsoft.com/office/2011/relationships/chartColorStyle" Target="colors202.xml"/><Relationship Id="rId1" Type="http://schemas.microsoft.com/office/2011/relationships/chartStyle" Target="style202.xml"/></Relationships>
</file>

<file path=xl/charts/_rels/chart203.xml.rels><?xml version="1.0" encoding="UTF-8" standalone="yes"?>
<Relationships xmlns="http://schemas.openxmlformats.org/package/2006/relationships"><Relationship Id="rId2" Type="http://schemas.microsoft.com/office/2011/relationships/chartColorStyle" Target="colors203.xml"/><Relationship Id="rId1" Type="http://schemas.microsoft.com/office/2011/relationships/chartStyle" Target="style203.xml"/></Relationships>
</file>

<file path=xl/charts/_rels/chart204.xml.rels><?xml version="1.0" encoding="UTF-8" standalone="yes"?>
<Relationships xmlns="http://schemas.openxmlformats.org/package/2006/relationships"><Relationship Id="rId2" Type="http://schemas.microsoft.com/office/2011/relationships/chartColorStyle" Target="colors204.xml"/><Relationship Id="rId1" Type="http://schemas.microsoft.com/office/2011/relationships/chartStyle" Target="style204.xml"/></Relationships>
</file>

<file path=xl/charts/_rels/chart205.xml.rels><?xml version="1.0" encoding="UTF-8" standalone="yes"?>
<Relationships xmlns="http://schemas.openxmlformats.org/package/2006/relationships"><Relationship Id="rId2" Type="http://schemas.microsoft.com/office/2011/relationships/chartColorStyle" Target="colors205.xml"/><Relationship Id="rId1" Type="http://schemas.microsoft.com/office/2011/relationships/chartStyle" Target="style205.xml"/></Relationships>
</file>

<file path=xl/charts/_rels/chart206.xml.rels><?xml version="1.0" encoding="UTF-8" standalone="yes"?>
<Relationships xmlns="http://schemas.openxmlformats.org/package/2006/relationships"><Relationship Id="rId2" Type="http://schemas.microsoft.com/office/2011/relationships/chartColorStyle" Target="colors206.xml"/><Relationship Id="rId1" Type="http://schemas.microsoft.com/office/2011/relationships/chartStyle" Target="style206.xml"/></Relationships>
</file>

<file path=xl/charts/_rels/chart207.xml.rels><?xml version="1.0" encoding="UTF-8" standalone="yes"?>
<Relationships xmlns="http://schemas.openxmlformats.org/package/2006/relationships"><Relationship Id="rId2" Type="http://schemas.microsoft.com/office/2011/relationships/chartColorStyle" Target="colors207.xml"/><Relationship Id="rId1" Type="http://schemas.microsoft.com/office/2011/relationships/chartStyle" Target="style207.xml"/></Relationships>
</file>

<file path=xl/charts/_rels/chart208.xml.rels><?xml version="1.0" encoding="UTF-8" standalone="yes"?>
<Relationships xmlns="http://schemas.openxmlformats.org/package/2006/relationships"><Relationship Id="rId2" Type="http://schemas.microsoft.com/office/2011/relationships/chartColorStyle" Target="colors208.xml"/><Relationship Id="rId1" Type="http://schemas.microsoft.com/office/2011/relationships/chartStyle" Target="style208.xml"/></Relationships>
</file>

<file path=xl/charts/_rels/chart209.xml.rels><?xml version="1.0" encoding="UTF-8" standalone="yes"?>
<Relationships xmlns="http://schemas.openxmlformats.org/package/2006/relationships"><Relationship Id="rId2" Type="http://schemas.microsoft.com/office/2011/relationships/chartColorStyle" Target="colors209.xml"/><Relationship Id="rId1" Type="http://schemas.microsoft.com/office/2011/relationships/chartStyle" Target="style209.xml"/></Relationships>
</file>

<file path=xl/charts/_rels/chart210.xml.rels><?xml version="1.0" encoding="UTF-8" standalone="yes"?>
<Relationships xmlns="http://schemas.openxmlformats.org/package/2006/relationships"><Relationship Id="rId2" Type="http://schemas.microsoft.com/office/2011/relationships/chartColorStyle" Target="colors210.xml"/><Relationship Id="rId1" Type="http://schemas.microsoft.com/office/2011/relationships/chartStyle" Target="style210.xml"/></Relationships>
</file>

<file path=xl/charts/_rels/chart211.xml.rels><?xml version="1.0" encoding="UTF-8" standalone="yes"?>
<Relationships xmlns="http://schemas.openxmlformats.org/package/2006/relationships"><Relationship Id="rId2" Type="http://schemas.microsoft.com/office/2011/relationships/chartColorStyle" Target="colors211.xml"/><Relationship Id="rId1" Type="http://schemas.microsoft.com/office/2011/relationships/chartStyle" Target="style211.xml"/></Relationships>
</file>

<file path=xl/charts/_rels/chart212.xml.rels><?xml version="1.0" encoding="UTF-8" standalone="yes"?>
<Relationships xmlns="http://schemas.openxmlformats.org/package/2006/relationships"><Relationship Id="rId2" Type="http://schemas.microsoft.com/office/2011/relationships/chartColorStyle" Target="colors212.xml"/><Relationship Id="rId1" Type="http://schemas.microsoft.com/office/2011/relationships/chartStyle" Target="style212.xml"/></Relationships>
</file>

<file path=xl/charts/_rels/chart213.xml.rels><?xml version="1.0" encoding="UTF-8" standalone="yes"?>
<Relationships xmlns="http://schemas.openxmlformats.org/package/2006/relationships"><Relationship Id="rId2" Type="http://schemas.microsoft.com/office/2011/relationships/chartColorStyle" Target="colors213.xml"/><Relationship Id="rId1" Type="http://schemas.microsoft.com/office/2011/relationships/chartStyle" Target="style213.xml"/></Relationships>
</file>

<file path=xl/charts/_rels/chart214.xml.rels><?xml version="1.0" encoding="UTF-8" standalone="yes"?>
<Relationships xmlns="http://schemas.openxmlformats.org/package/2006/relationships"><Relationship Id="rId2" Type="http://schemas.microsoft.com/office/2011/relationships/chartColorStyle" Target="colors214.xml"/><Relationship Id="rId1" Type="http://schemas.microsoft.com/office/2011/relationships/chartStyle" Target="style214.xml"/></Relationships>
</file>

<file path=xl/charts/_rels/chart215.xml.rels><?xml version="1.0" encoding="UTF-8" standalone="yes"?>
<Relationships xmlns="http://schemas.openxmlformats.org/package/2006/relationships"><Relationship Id="rId2" Type="http://schemas.microsoft.com/office/2011/relationships/chartColorStyle" Target="colors215.xml"/><Relationship Id="rId1" Type="http://schemas.microsoft.com/office/2011/relationships/chartStyle" Target="style215.xml"/></Relationships>
</file>

<file path=xl/charts/_rels/chart216.xml.rels><?xml version="1.0" encoding="UTF-8" standalone="yes"?>
<Relationships xmlns="http://schemas.openxmlformats.org/package/2006/relationships"><Relationship Id="rId2" Type="http://schemas.microsoft.com/office/2011/relationships/chartColorStyle" Target="colors216.xml"/><Relationship Id="rId1" Type="http://schemas.microsoft.com/office/2011/relationships/chartStyle" Target="style216.xml"/></Relationships>
</file>

<file path=xl/charts/_rels/chart217.xml.rels><?xml version="1.0" encoding="UTF-8" standalone="yes"?>
<Relationships xmlns="http://schemas.openxmlformats.org/package/2006/relationships"><Relationship Id="rId2" Type="http://schemas.microsoft.com/office/2011/relationships/chartColorStyle" Target="colors217.xml"/><Relationship Id="rId1" Type="http://schemas.microsoft.com/office/2011/relationships/chartStyle" Target="style217.xml"/></Relationships>
</file>

<file path=xl/charts/_rels/chart218.xml.rels><?xml version="1.0" encoding="UTF-8" standalone="yes"?>
<Relationships xmlns="http://schemas.openxmlformats.org/package/2006/relationships"><Relationship Id="rId2" Type="http://schemas.microsoft.com/office/2011/relationships/chartColorStyle" Target="colors218.xml"/><Relationship Id="rId1" Type="http://schemas.microsoft.com/office/2011/relationships/chartStyle" Target="style218.xml"/></Relationships>
</file>

<file path=xl/charts/_rels/chart219.xml.rels><?xml version="1.0" encoding="UTF-8" standalone="yes"?>
<Relationships xmlns="http://schemas.openxmlformats.org/package/2006/relationships"><Relationship Id="rId2" Type="http://schemas.microsoft.com/office/2011/relationships/chartColorStyle" Target="colors219.xml"/><Relationship Id="rId1" Type="http://schemas.microsoft.com/office/2011/relationships/chartStyle" Target="style219.xml"/></Relationships>
</file>

<file path=xl/charts/_rels/chart220.xml.rels><?xml version="1.0" encoding="UTF-8" standalone="yes"?>
<Relationships xmlns="http://schemas.openxmlformats.org/package/2006/relationships"><Relationship Id="rId2" Type="http://schemas.microsoft.com/office/2011/relationships/chartColorStyle" Target="colors220.xml"/><Relationship Id="rId1" Type="http://schemas.microsoft.com/office/2011/relationships/chartStyle" Target="style220.xml"/></Relationships>
</file>

<file path=xl/charts/_rels/chart221.xml.rels><?xml version="1.0" encoding="UTF-8" standalone="yes"?>
<Relationships xmlns="http://schemas.openxmlformats.org/package/2006/relationships"><Relationship Id="rId2" Type="http://schemas.microsoft.com/office/2011/relationships/chartColorStyle" Target="colors221.xml"/><Relationship Id="rId1" Type="http://schemas.microsoft.com/office/2011/relationships/chartStyle" Target="style221.xml"/></Relationships>
</file>

<file path=xl/charts/_rels/chart222.xml.rels><?xml version="1.0" encoding="UTF-8" standalone="yes"?>
<Relationships xmlns="http://schemas.openxmlformats.org/package/2006/relationships"><Relationship Id="rId2" Type="http://schemas.microsoft.com/office/2011/relationships/chartColorStyle" Target="colors222.xml"/><Relationship Id="rId1" Type="http://schemas.microsoft.com/office/2011/relationships/chartStyle" Target="style222.xml"/></Relationships>
</file>

<file path=xl/charts/_rels/chart223.xml.rels><?xml version="1.0" encoding="UTF-8" standalone="yes"?>
<Relationships xmlns="http://schemas.openxmlformats.org/package/2006/relationships"><Relationship Id="rId2" Type="http://schemas.microsoft.com/office/2011/relationships/chartColorStyle" Target="colors223.xml"/><Relationship Id="rId1" Type="http://schemas.microsoft.com/office/2011/relationships/chartStyle" Target="style223.xml"/></Relationships>
</file>

<file path=xl/charts/_rels/chart224.xml.rels><?xml version="1.0" encoding="UTF-8" standalone="yes"?>
<Relationships xmlns="http://schemas.openxmlformats.org/package/2006/relationships"><Relationship Id="rId2" Type="http://schemas.microsoft.com/office/2011/relationships/chartColorStyle" Target="colors224.xml"/><Relationship Id="rId1" Type="http://schemas.microsoft.com/office/2011/relationships/chartStyle" Target="style224.xml"/></Relationships>
</file>

<file path=xl/charts/_rels/chart225.xml.rels><?xml version="1.0" encoding="UTF-8" standalone="yes"?>
<Relationships xmlns="http://schemas.openxmlformats.org/package/2006/relationships"><Relationship Id="rId2" Type="http://schemas.microsoft.com/office/2011/relationships/chartColorStyle" Target="colors225.xml"/><Relationship Id="rId1" Type="http://schemas.microsoft.com/office/2011/relationships/chartStyle" Target="style225.xml"/></Relationships>
</file>

<file path=xl/charts/_rels/chart226.xml.rels><?xml version="1.0" encoding="UTF-8" standalone="yes"?>
<Relationships xmlns="http://schemas.openxmlformats.org/package/2006/relationships"><Relationship Id="rId2" Type="http://schemas.microsoft.com/office/2011/relationships/chartColorStyle" Target="colors226.xml"/><Relationship Id="rId1" Type="http://schemas.microsoft.com/office/2011/relationships/chartStyle" Target="style226.xml"/></Relationships>
</file>

<file path=xl/charts/_rels/chart227.xml.rels><?xml version="1.0" encoding="UTF-8" standalone="yes"?>
<Relationships xmlns="http://schemas.openxmlformats.org/package/2006/relationships"><Relationship Id="rId2" Type="http://schemas.microsoft.com/office/2011/relationships/chartColorStyle" Target="colors227.xml"/><Relationship Id="rId1" Type="http://schemas.microsoft.com/office/2011/relationships/chartStyle" Target="style227.xml"/></Relationships>
</file>

<file path=xl/charts/_rels/chart228.xml.rels><?xml version="1.0" encoding="UTF-8" standalone="yes"?>
<Relationships xmlns="http://schemas.openxmlformats.org/package/2006/relationships"><Relationship Id="rId2" Type="http://schemas.microsoft.com/office/2011/relationships/chartColorStyle" Target="colors228.xml"/><Relationship Id="rId1" Type="http://schemas.microsoft.com/office/2011/relationships/chartStyle" Target="style228.xml"/></Relationships>
</file>

<file path=xl/charts/_rels/chart229.xml.rels><?xml version="1.0" encoding="UTF-8" standalone="yes"?>
<Relationships xmlns="http://schemas.openxmlformats.org/package/2006/relationships"><Relationship Id="rId2" Type="http://schemas.microsoft.com/office/2011/relationships/chartColorStyle" Target="colors229.xml"/><Relationship Id="rId1" Type="http://schemas.microsoft.com/office/2011/relationships/chartStyle" Target="style229.xml"/></Relationships>
</file>

<file path=xl/charts/_rels/chart230.xml.rels><?xml version="1.0" encoding="UTF-8" standalone="yes"?>
<Relationships xmlns="http://schemas.openxmlformats.org/package/2006/relationships"><Relationship Id="rId2" Type="http://schemas.microsoft.com/office/2011/relationships/chartColorStyle" Target="colors230.xml"/><Relationship Id="rId1" Type="http://schemas.microsoft.com/office/2011/relationships/chartStyle" Target="style230.xml"/></Relationships>
</file>

<file path=xl/charts/_rels/chart231.xml.rels><?xml version="1.0" encoding="UTF-8" standalone="yes"?>
<Relationships xmlns="http://schemas.openxmlformats.org/package/2006/relationships"><Relationship Id="rId2" Type="http://schemas.microsoft.com/office/2011/relationships/chartColorStyle" Target="colors231.xml"/><Relationship Id="rId1" Type="http://schemas.microsoft.com/office/2011/relationships/chartStyle" Target="style231.xml"/></Relationships>
</file>

<file path=xl/charts/_rels/chart232.xml.rels><?xml version="1.0" encoding="UTF-8" standalone="yes"?>
<Relationships xmlns="http://schemas.openxmlformats.org/package/2006/relationships"><Relationship Id="rId2" Type="http://schemas.microsoft.com/office/2011/relationships/chartColorStyle" Target="colors232.xml"/><Relationship Id="rId1" Type="http://schemas.microsoft.com/office/2011/relationships/chartStyle" Target="style232.xml"/></Relationships>
</file>

<file path=xl/charts/_rels/chart233.xml.rels><?xml version="1.0" encoding="UTF-8" standalone="yes"?>
<Relationships xmlns="http://schemas.openxmlformats.org/package/2006/relationships"><Relationship Id="rId2" Type="http://schemas.microsoft.com/office/2011/relationships/chartColorStyle" Target="colors233.xml"/><Relationship Id="rId1" Type="http://schemas.microsoft.com/office/2011/relationships/chartStyle" Target="style233.xml"/></Relationships>
</file>

<file path=xl/charts/_rels/chart234.xml.rels><?xml version="1.0" encoding="UTF-8" standalone="yes"?>
<Relationships xmlns="http://schemas.openxmlformats.org/package/2006/relationships"><Relationship Id="rId2" Type="http://schemas.microsoft.com/office/2011/relationships/chartColorStyle" Target="colors234.xml"/><Relationship Id="rId1" Type="http://schemas.microsoft.com/office/2011/relationships/chartStyle" Target="style234.xml"/></Relationships>
</file>

<file path=xl/charts/_rels/chart235.xml.rels><?xml version="1.0" encoding="UTF-8" standalone="yes"?>
<Relationships xmlns="http://schemas.openxmlformats.org/package/2006/relationships"><Relationship Id="rId2" Type="http://schemas.microsoft.com/office/2011/relationships/chartColorStyle" Target="colors235.xml"/><Relationship Id="rId1" Type="http://schemas.microsoft.com/office/2011/relationships/chartStyle" Target="style235.xml"/></Relationships>
</file>

<file path=xl/charts/_rels/chart236.xml.rels><?xml version="1.0" encoding="UTF-8" standalone="yes"?>
<Relationships xmlns="http://schemas.openxmlformats.org/package/2006/relationships"><Relationship Id="rId2" Type="http://schemas.microsoft.com/office/2011/relationships/chartColorStyle" Target="colors236.xml"/><Relationship Id="rId1" Type="http://schemas.microsoft.com/office/2011/relationships/chartStyle" Target="style236.xml"/></Relationships>
</file>

<file path=xl/charts/_rels/chart237.xml.rels><?xml version="1.0" encoding="UTF-8" standalone="yes"?>
<Relationships xmlns="http://schemas.openxmlformats.org/package/2006/relationships"><Relationship Id="rId2" Type="http://schemas.microsoft.com/office/2011/relationships/chartColorStyle" Target="colors237.xml"/><Relationship Id="rId1" Type="http://schemas.microsoft.com/office/2011/relationships/chartStyle" Target="style237.xml"/></Relationships>
</file>

<file path=xl/charts/_rels/chart238.xml.rels><?xml version="1.0" encoding="UTF-8" standalone="yes"?>
<Relationships xmlns="http://schemas.openxmlformats.org/package/2006/relationships"><Relationship Id="rId2" Type="http://schemas.microsoft.com/office/2011/relationships/chartColorStyle" Target="colors238.xml"/><Relationship Id="rId1" Type="http://schemas.microsoft.com/office/2011/relationships/chartStyle" Target="style238.xml"/></Relationships>
</file>

<file path=xl/charts/_rels/chart239.xml.rels><?xml version="1.0" encoding="UTF-8" standalone="yes"?>
<Relationships xmlns="http://schemas.openxmlformats.org/package/2006/relationships"><Relationship Id="rId2" Type="http://schemas.microsoft.com/office/2011/relationships/chartColorStyle" Target="colors239.xml"/><Relationship Id="rId1" Type="http://schemas.microsoft.com/office/2011/relationships/chartStyle" Target="style239.xml"/></Relationships>
</file>

<file path=xl/charts/_rels/chart240.xml.rels><?xml version="1.0" encoding="UTF-8" standalone="yes"?>
<Relationships xmlns="http://schemas.openxmlformats.org/package/2006/relationships"><Relationship Id="rId2" Type="http://schemas.microsoft.com/office/2011/relationships/chartColorStyle" Target="colors240.xml"/><Relationship Id="rId1" Type="http://schemas.microsoft.com/office/2011/relationships/chartStyle" Target="style240.xml"/></Relationships>
</file>

<file path=xl/charts/_rels/chart241.xml.rels><?xml version="1.0" encoding="UTF-8" standalone="yes"?>
<Relationships xmlns="http://schemas.openxmlformats.org/package/2006/relationships"><Relationship Id="rId2" Type="http://schemas.microsoft.com/office/2011/relationships/chartColorStyle" Target="colors241.xml"/><Relationship Id="rId1" Type="http://schemas.microsoft.com/office/2011/relationships/chartStyle" Target="style241.xml"/></Relationships>
</file>

<file path=xl/charts/_rels/chart242.xml.rels><?xml version="1.0" encoding="UTF-8" standalone="yes"?>
<Relationships xmlns="http://schemas.openxmlformats.org/package/2006/relationships"><Relationship Id="rId2" Type="http://schemas.microsoft.com/office/2011/relationships/chartColorStyle" Target="colors242.xml"/><Relationship Id="rId1" Type="http://schemas.microsoft.com/office/2011/relationships/chartStyle" Target="style242.xml"/></Relationships>
</file>

<file path=xl/charts/_rels/chart243.xml.rels><?xml version="1.0" encoding="UTF-8" standalone="yes"?>
<Relationships xmlns="http://schemas.openxmlformats.org/package/2006/relationships"><Relationship Id="rId2" Type="http://schemas.microsoft.com/office/2011/relationships/chartColorStyle" Target="colors243.xml"/><Relationship Id="rId1" Type="http://schemas.microsoft.com/office/2011/relationships/chartStyle" Target="style243.xml"/></Relationships>
</file>

<file path=xl/charts/_rels/chart244.xml.rels><?xml version="1.0" encoding="UTF-8" standalone="yes"?>
<Relationships xmlns="http://schemas.openxmlformats.org/package/2006/relationships"><Relationship Id="rId2" Type="http://schemas.microsoft.com/office/2011/relationships/chartColorStyle" Target="colors244.xml"/><Relationship Id="rId1" Type="http://schemas.microsoft.com/office/2011/relationships/chartStyle" Target="style244.xml"/></Relationships>
</file>

<file path=xl/charts/_rels/chart245.xml.rels><?xml version="1.0" encoding="UTF-8" standalone="yes"?>
<Relationships xmlns="http://schemas.openxmlformats.org/package/2006/relationships"><Relationship Id="rId2" Type="http://schemas.microsoft.com/office/2011/relationships/chartColorStyle" Target="colors245.xml"/><Relationship Id="rId1" Type="http://schemas.microsoft.com/office/2011/relationships/chartStyle" Target="style245.xml"/></Relationships>
</file>

<file path=xl/charts/_rels/chart246.xml.rels><?xml version="1.0" encoding="UTF-8" standalone="yes"?>
<Relationships xmlns="http://schemas.openxmlformats.org/package/2006/relationships"><Relationship Id="rId2" Type="http://schemas.microsoft.com/office/2011/relationships/chartColorStyle" Target="colors246.xml"/><Relationship Id="rId1" Type="http://schemas.microsoft.com/office/2011/relationships/chartStyle" Target="style246.xml"/></Relationships>
</file>

<file path=xl/charts/_rels/chart247.xml.rels><?xml version="1.0" encoding="UTF-8" standalone="yes"?>
<Relationships xmlns="http://schemas.openxmlformats.org/package/2006/relationships"><Relationship Id="rId2" Type="http://schemas.microsoft.com/office/2011/relationships/chartColorStyle" Target="colors247.xml"/><Relationship Id="rId1" Type="http://schemas.microsoft.com/office/2011/relationships/chartStyle" Target="style247.xml"/></Relationships>
</file>

<file path=xl/charts/_rels/chart248.xml.rels><?xml version="1.0" encoding="UTF-8" standalone="yes"?>
<Relationships xmlns="http://schemas.openxmlformats.org/package/2006/relationships"><Relationship Id="rId2" Type="http://schemas.microsoft.com/office/2011/relationships/chartColorStyle" Target="colors248.xml"/><Relationship Id="rId1" Type="http://schemas.microsoft.com/office/2011/relationships/chartStyle" Target="style248.xml"/></Relationships>
</file>

<file path=xl/charts/_rels/chart249.xml.rels><?xml version="1.0" encoding="UTF-8" standalone="yes"?>
<Relationships xmlns="http://schemas.openxmlformats.org/package/2006/relationships"><Relationship Id="rId2" Type="http://schemas.microsoft.com/office/2011/relationships/chartColorStyle" Target="colors249.xml"/><Relationship Id="rId1" Type="http://schemas.microsoft.com/office/2011/relationships/chartStyle" Target="style249.xml"/></Relationships>
</file>

<file path=xl/charts/_rels/chart250.xml.rels><?xml version="1.0" encoding="UTF-8" standalone="yes"?>
<Relationships xmlns="http://schemas.openxmlformats.org/package/2006/relationships"><Relationship Id="rId2" Type="http://schemas.microsoft.com/office/2011/relationships/chartColorStyle" Target="colors250.xml"/><Relationship Id="rId1" Type="http://schemas.microsoft.com/office/2011/relationships/chartStyle" Target="style250.xml"/></Relationships>
</file>

<file path=xl/charts/_rels/chart251.xml.rels><?xml version="1.0" encoding="UTF-8" standalone="yes"?>
<Relationships xmlns="http://schemas.openxmlformats.org/package/2006/relationships"><Relationship Id="rId2" Type="http://schemas.microsoft.com/office/2011/relationships/chartColorStyle" Target="colors251.xml"/><Relationship Id="rId1" Type="http://schemas.microsoft.com/office/2011/relationships/chartStyle" Target="style251.xml"/></Relationships>
</file>

<file path=xl/charts/_rels/chart252.xml.rels><?xml version="1.0" encoding="UTF-8" standalone="yes"?>
<Relationships xmlns="http://schemas.openxmlformats.org/package/2006/relationships"><Relationship Id="rId2" Type="http://schemas.microsoft.com/office/2011/relationships/chartColorStyle" Target="colors252.xml"/><Relationship Id="rId1" Type="http://schemas.microsoft.com/office/2011/relationships/chartStyle" Target="style252.xml"/></Relationships>
</file>

<file path=xl/charts/_rels/chart253.xml.rels><?xml version="1.0" encoding="UTF-8" standalone="yes"?>
<Relationships xmlns="http://schemas.openxmlformats.org/package/2006/relationships"><Relationship Id="rId2" Type="http://schemas.microsoft.com/office/2011/relationships/chartColorStyle" Target="colors253.xml"/><Relationship Id="rId1" Type="http://schemas.microsoft.com/office/2011/relationships/chartStyle" Target="style253.xml"/></Relationships>
</file>

<file path=xl/charts/_rels/chart254.xml.rels><?xml version="1.0" encoding="UTF-8" standalone="yes"?>
<Relationships xmlns="http://schemas.openxmlformats.org/package/2006/relationships"><Relationship Id="rId2" Type="http://schemas.microsoft.com/office/2011/relationships/chartColorStyle" Target="colors254.xml"/><Relationship Id="rId1" Type="http://schemas.microsoft.com/office/2011/relationships/chartStyle" Target="style254.xml"/></Relationships>
</file>

<file path=xl/charts/_rels/chart255.xml.rels><?xml version="1.0" encoding="UTF-8" standalone="yes"?>
<Relationships xmlns="http://schemas.openxmlformats.org/package/2006/relationships"><Relationship Id="rId2" Type="http://schemas.microsoft.com/office/2011/relationships/chartColorStyle" Target="colors255.xml"/><Relationship Id="rId1" Type="http://schemas.microsoft.com/office/2011/relationships/chartStyle" Target="style255.xml"/></Relationships>
</file>

<file path=xl/charts/_rels/chart256.xml.rels><?xml version="1.0" encoding="UTF-8" standalone="yes"?>
<Relationships xmlns="http://schemas.openxmlformats.org/package/2006/relationships"><Relationship Id="rId2" Type="http://schemas.microsoft.com/office/2011/relationships/chartColorStyle" Target="colors256.xml"/><Relationship Id="rId1" Type="http://schemas.microsoft.com/office/2011/relationships/chartStyle" Target="style256.xml"/></Relationships>
</file>

<file path=xl/charts/_rels/chart257.xml.rels><?xml version="1.0" encoding="UTF-8" standalone="yes"?>
<Relationships xmlns="http://schemas.openxmlformats.org/package/2006/relationships"><Relationship Id="rId2" Type="http://schemas.microsoft.com/office/2011/relationships/chartColorStyle" Target="colors257.xml"/><Relationship Id="rId1" Type="http://schemas.microsoft.com/office/2011/relationships/chartStyle" Target="style257.xml"/></Relationships>
</file>

<file path=xl/charts/_rels/chart258.xml.rels><?xml version="1.0" encoding="UTF-8" standalone="yes"?>
<Relationships xmlns="http://schemas.openxmlformats.org/package/2006/relationships"><Relationship Id="rId2" Type="http://schemas.microsoft.com/office/2011/relationships/chartColorStyle" Target="colors258.xml"/><Relationship Id="rId1" Type="http://schemas.microsoft.com/office/2011/relationships/chartStyle" Target="style258.xml"/></Relationships>
</file>

<file path=xl/charts/_rels/chart259.xml.rels><?xml version="1.0" encoding="UTF-8" standalone="yes"?>
<Relationships xmlns="http://schemas.openxmlformats.org/package/2006/relationships"><Relationship Id="rId2" Type="http://schemas.microsoft.com/office/2011/relationships/chartColorStyle" Target="colors259.xml"/><Relationship Id="rId1" Type="http://schemas.microsoft.com/office/2011/relationships/chartStyle" Target="style259.xml"/></Relationships>
</file>

<file path=xl/charts/_rels/chart260.xml.rels><?xml version="1.0" encoding="UTF-8" standalone="yes"?>
<Relationships xmlns="http://schemas.openxmlformats.org/package/2006/relationships"><Relationship Id="rId2" Type="http://schemas.microsoft.com/office/2011/relationships/chartColorStyle" Target="colors260.xml"/><Relationship Id="rId1" Type="http://schemas.microsoft.com/office/2011/relationships/chartStyle" Target="style260.xml"/></Relationships>
</file>

<file path=xl/charts/_rels/chart261.xml.rels><?xml version="1.0" encoding="UTF-8" standalone="yes"?>
<Relationships xmlns="http://schemas.openxmlformats.org/package/2006/relationships"><Relationship Id="rId2" Type="http://schemas.microsoft.com/office/2011/relationships/chartColorStyle" Target="colors261.xml"/><Relationship Id="rId1" Type="http://schemas.microsoft.com/office/2011/relationships/chartStyle" Target="style261.xml"/></Relationships>
</file>

<file path=xl/charts/_rels/chart262.xml.rels><?xml version="1.0" encoding="UTF-8" standalone="yes"?>
<Relationships xmlns="http://schemas.openxmlformats.org/package/2006/relationships"><Relationship Id="rId2" Type="http://schemas.microsoft.com/office/2011/relationships/chartColorStyle" Target="colors262.xml"/><Relationship Id="rId1" Type="http://schemas.microsoft.com/office/2011/relationships/chartStyle" Target="style262.xml"/></Relationships>
</file>

<file path=xl/charts/_rels/chart263.xml.rels><?xml version="1.0" encoding="UTF-8" standalone="yes"?>
<Relationships xmlns="http://schemas.openxmlformats.org/package/2006/relationships"><Relationship Id="rId2" Type="http://schemas.microsoft.com/office/2011/relationships/chartColorStyle" Target="colors263.xml"/><Relationship Id="rId1" Type="http://schemas.microsoft.com/office/2011/relationships/chartStyle" Target="style263.xml"/></Relationships>
</file>

<file path=xl/charts/_rels/chart264.xml.rels><?xml version="1.0" encoding="UTF-8" standalone="yes"?>
<Relationships xmlns="http://schemas.openxmlformats.org/package/2006/relationships"><Relationship Id="rId2" Type="http://schemas.microsoft.com/office/2011/relationships/chartColorStyle" Target="colors264.xml"/><Relationship Id="rId1" Type="http://schemas.microsoft.com/office/2011/relationships/chartStyle" Target="style264.xml"/></Relationships>
</file>

<file path=xl/charts/_rels/chart265.xml.rels><?xml version="1.0" encoding="UTF-8" standalone="yes"?>
<Relationships xmlns="http://schemas.openxmlformats.org/package/2006/relationships"><Relationship Id="rId2" Type="http://schemas.microsoft.com/office/2011/relationships/chartColorStyle" Target="colors265.xml"/><Relationship Id="rId1" Type="http://schemas.microsoft.com/office/2011/relationships/chartStyle" Target="style265.xml"/></Relationships>
</file>

<file path=xl/charts/_rels/chart266.xml.rels><?xml version="1.0" encoding="UTF-8" standalone="yes"?>
<Relationships xmlns="http://schemas.openxmlformats.org/package/2006/relationships"><Relationship Id="rId2" Type="http://schemas.microsoft.com/office/2011/relationships/chartColorStyle" Target="colors266.xml"/><Relationship Id="rId1" Type="http://schemas.microsoft.com/office/2011/relationships/chartStyle" Target="style266.xml"/></Relationships>
</file>

<file path=xl/charts/_rels/chart267.xml.rels><?xml version="1.0" encoding="UTF-8" standalone="yes"?>
<Relationships xmlns="http://schemas.openxmlformats.org/package/2006/relationships"><Relationship Id="rId2" Type="http://schemas.microsoft.com/office/2011/relationships/chartColorStyle" Target="colors267.xml"/><Relationship Id="rId1" Type="http://schemas.microsoft.com/office/2011/relationships/chartStyle" Target="style267.xml"/></Relationships>
</file>

<file path=xl/charts/_rels/chart268.xml.rels><?xml version="1.0" encoding="UTF-8" standalone="yes"?>
<Relationships xmlns="http://schemas.openxmlformats.org/package/2006/relationships"><Relationship Id="rId2" Type="http://schemas.microsoft.com/office/2011/relationships/chartColorStyle" Target="colors268.xml"/><Relationship Id="rId1" Type="http://schemas.microsoft.com/office/2011/relationships/chartStyle" Target="style268.xml"/></Relationships>
</file>

<file path=xl/charts/_rels/chart269.xml.rels><?xml version="1.0" encoding="UTF-8" standalone="yes"?>
<Relationships xmlns="http://schemas.openxmlformats.org/package/2006/relationships"><Relationship Id="rId2" Type="http://schemas.microsoft.com/office/2011/relationships/chartColorStyle" Target="colors269.xml"/><Relationship Id="rId1" Type="http://schemas.microsoft.com/office/2011/relationships/chartStyle" Target="style269.xml"/></Relationships>
</file>

<file path=xl/charts/_rels/chart270.xml.rels><?xml version="1.0" encoding="UTF-8" standalone="yes"?>
<Relationships xmlns="http://schemas.openxmlformats.org/package/2006/relationships"><Relationship Id="rId2" Type="http://schemas.microsoft.com/office/2011/relationships/chartColorStyle" Target="colors270.xml"/><Relationship Id="rId1" Type="http://schemas.microsoft.com/office/2011/relationships/chartStyle" Target="style270.xml"/></Relationships>
</file>

<file path=xl/charts/_rels/chart271.xml.rels><?xml version="1.0" encoding="UTF-8" standalone="yes"?>
<Relationships xmlns="http://schemas.openxmlformats.org/package/2006/relationships"><Relationship Id="rId2" Type="http://schemas.microsoft.com/office/2011/relationships/chartColorStyle" Target="colors271.xml"/><Relationship Id="rId1" Type="http://schemas.microsoft.com/office/2011/relationships/chartStyle" Target="style271.xml"/></Relationships>
</file>

<file path=xl/charts/_rels/chart272.xml.rels><?xml version="1.0" encoding="UTF-8" standalone="yes"?>
<Relationships xmlns="http://schemas.openxmlformats.org/package/2006/relationships"><Relationship Id="rId2" Type="http://schemas.microsoft.com/office/2011/relationships/chartColorStyle" Target="colors272.xml"/><Relationship Id="rId1" Type="http://schemas.microsoft.com/office/2011/relationships/chartStyle" Target="style272.xml"/></Relationships>
</file>

<file path=xl/charts/_rels/chart273.xml.rels><?xml version="1.0" encoding="UTF-8" standalone="yes"?>
<Relationships xmlns="http://schemas.openxmlformats.org/package/2006/relationships"><Relationship Id="rId2" Type="http://schemas.microsoft.com/office/2011/relationships/chartColorStyle" Target="colors273.xml"/><Relationship Id="rId1" Type="http://schemas.microsoft.com/office/2011/relationships/chartStyle" Target="style273.xml"/></Relationships>
</file>

<file path=xl/charts/_rels/chart274.xml.rels><?xml version="1.0" encoding="UTF-8" standalone="yes"?>
<Relationships xmlns="http://schemas.openxmlformats.org/package/2006/relationships"><Relationship Id="rId2" Type="http://schemas.microsoft.com/office/2011/relationships/chartColorStyle" Target="colors274.xml"/><Relationship Id="rId1" Type="http://schemas.microsoft.com/office/2011/relationships/chartStyle" Target="style274.xml"/></Relationships>
</file>

<file path=xl/charts/_rels/chart275.xml.rels><?xml version="1.0" encoding="UTF-8" standalone="yes"?>
<Relationships xmlns="http://schemas.openxmlformats.org/package/2006/relationships"><Relationship Id="rId2" Type="http://schemas.microsoft.com/office/2011/relationships/chartColorStyle" Target="colors275.xml"/><Relationship Id="rId1" Type="http://schemas.microsoft.com/office/2011/relationships/chartStyle" Target="style275.xml"/></Relationships>
</file>

<file path=xl/charts/_rels/chart276.xml.rels><?xml version="1.0" encoding="UTF-8" standalone="yes"?>
<Relationships xmlns="http://schemas.openxmlformats.org/package/2006/relationships"><Relationship Id="rId2" Type="http://schemas.microsoft.com/office/2011/relationships/chartColorStyle" Target="colors276.xml"/><Relationship Id="rId1" Type="http://schemas.microsoft.com/office/2011/relationships/chartStyle" Target="style276.xml"/></Relationships>
</file>

<file path=xl/charts/_rels/chart277.xml.rels><?xml version="1.0" encoding="UTF-8" standalone="yes"?>
<Relationships xmlns="http://schemas.openxmlformats.org/package/2006/relationships"><Relationship Id="rId2" Type="http://schemas.microsoft.com/office/2011/relationships/chartColorStyle" Target="colors277.xml"/><Relationship Id="rId1" Type="http://schemas.microsoft.com/office/2011/relationships/chartStyle" Target="style277.xml"/></Relationships>
</file>

<file path=xl/charts/_rels/chart278.xml.rels><?xml version="1.0" encoding="UTF-8" standalone="yes"?>
<Relationships xmlns="http://schemas.openxmlformats.org/package/2006/relationships"><Relationship Id="rId2" Type="http://schemas.microsoft.com/office/2011/relationships/chartColorStyle" Target="colors278.xml"/><Relationship Id="rId1" Type="http://schemas.microsoft.com/office/2011/relationships/chartStyle" Target="style278.xml"/></Relationships>
</file>

<file path=xl/charts/_rels/chart279.xml.rels><?xml version="1.0" encoding="UTF-8" standalone="yes"?>
<Relationships xmlns="http://schemas.openxmlformats.org/package/2006/relationships"><Relationship Id="rId2" Type="http://schemas.microsoft.com/office/2011/relationships/chartColorStyle" Target="colors279.xml"/><Relationship Id="rId1" Type="http://schemas.microsoft.com/office/2011/relationships/chartStyle" Target="style279.xml"/></Relationships>
</file>

<file path=xl/charts/_rels/chart280.xml.rels><?xml version="1.0" encoding="UTF-8" standalone="yes"?>
<Relationships xmlns="http://schemas.openxmlformats.org/package/2006/relationships"><Relationship Id="rId2" Type="http://schemas.microsoft.com/office/2011/relationships/chartColorStyle" Target="colors280.xml"/><Relationship Id="rId1" Type="http://schemas.microsoft.com/office/2011/relationships/chartStyle" Target="style280.xml"/></Relationships>
</file>

<file path=xl/charts/_rels/chart281.xml.rels><?xml version="1.0" encoding="UTF-8" standalone="yes"?>
<Relationships xmlns="http://schemas.openxmlformats.org/package/2006/relationships"><Relationship Id="rId2" Type="http://schemas.microsoft.com/office/2011/relationships/chartColorStyle" Target="colors281.xml"/><Relationship Id="rId1" Type="http://schemas.microsoft.com/office/2011/relationships/chartStyle" Target="style281.xml"/></Relationships>
</file>

<file path=xl/charts/_rels/chart282.xml.rels><?xml version="1.0" encoding="UTF-8" standalone="yes"?>
<Relationships xmlns="http://schemas.openxmlformats.org/package/2006/relationships"><Relationship Id="rId2" Type="http://schemas.microsoft.com/office/2011/relationships/chartColorStyle" Target="colors282.xml"/><Relationship Id="rId1" Type="http://schemas.microsoft.com/office/2011/relationships/chartStyle" Target="style282.xml"/></Relationships>
</file>

<file path=xl/charts/_rels/chart283.xml.rels><?xml version="1.0" encoding="UTF-8" standalone="yes"?>
<Relationships xmlns="http://schemas.openxmlformats.org/package/2006/relationships"><Relationship Id="rId2" Type="http://schemas.microsoft.com/office/2011/relationships/chartColorStyle" Target="colors283.xml"/><Relationship Id="rId1" Type="http://schemas.microsoft.com/office/2011/relationships/chartStyle" Target="style283.xml"/></Relationships>
</file>

<file path=xl/charts/_rels/chart284.xml.rels><?xml version="1.0" encoding="UTF-8" standalone="yes"?>
<Relationships xmlns="http://schemas.openxmlformats.org/package/2006/relationships"><Relationship Id="rId2" Type="http://schemas.microsoft.com/office/2011/relationships/chartColorStyle" Target="colors284.xml"/><Relationship Id="rId1" Type="http://schemas.microsoft.com/office/2011/relationships/chartStyle" Target="style284.xml"/></Relationships>
</file>

<file path=xl/charts/_rels/chart285.xml.rels><?xml version="1.0" encoding="UTF-8" standalone="yes"?>
<Relationships xmlns="http://schemas.openxmlformats.org/package/2006/relationships"><Relationship Id="rId2" Type="http://schemas.microsoft.com/office/2011/relationships/chartColorStyle" Target="colors285.xml"/><Relationship Id="rId1" Type="http://schemas.microsoft.com/office/2011/relationships/chartStyle" Target="style285.xml"/></Relationships>
</file>

<file path=xl/charts/_rels/chart286.xml.rels><?xml version="1.0" encoding="UTF-8" standalone="yes"?>
<Relationships xmlns="http://schemas.openxmlformats.org/package/2006/relationships"><Relationship Id="rId2" Type="http://schemas.microsoft.com/office/2011/relationships/chartColorStyle" Target="colors286.xml"/><Relationship Id="rId1" Type="http://schemas.microsoft.com/office/2011/relationships/chartStyle" Target="style286.xml"/></Relationships>
</file>

<file path=xl/charts/_rels/chart287.xml.rels><?xml version="1.0" encoding="UTF-8" standalone="yes"?>
<Relationships xmlns="http://schemas.openxmlformats.org/package/2006/relationships"><Relationship Id="rId2" Type="http://schemas.microsoft.com/office/2011/relationships/chartColorStyle" Target="colors287.xml"/><Relationship Id="rId1" Type="http://schemas.microsoft.com/office/2011/relationships/chartStyle" Target="style287.xml"/></Relationships>
</file>

<file path=xl/charts/_rels/chart288.xml.rels><?xml version="1.0" encoding="UTF-8" standalone="yes"?>
<Relationships xmlns="http://schemas.openxmlformats.org/package/2006/relationships"><Relationship Id="rId2" Type="http://schemas.microsoft.com/office/2011/relationships/chartColorStyle" Target="colors288.xml"/><Relationship Id="rId1" Type="http://schemas.microsoft.com/office/2011/relationships/chartStyle" Target="style288.xml"/></Relationships>
</file>

<file path=xl/charts/_rels/chart289.xml.rels><?xml version="1.0" encoding="UTF-8" standalone="yes"?>
<Relationships xmlns="http://schemas.openxmlformats.org/package/2006/relationships"><Relationship Id="rId2" Type="http://schemas.microsoft.com/office/2011/relationships/chartColorStyle" Target="colors289.xml"/><Relationship Id="rId1" Type="http://schemas.microsoft.com/office/2011/relationships/chartStyle" Target="style289.xml"/></Relationships>
</file>

<file path=xl/charts/_rels/chart290.xml.rels><?xml version="1.0" encoding="UTF-8" standalone="yes"?>
<Relationships xmlns="http://schemas.openxmlformats.org/package/2006/relationships"><Relationship Id="rId2" Type="http://schemas.microsoft.com/office/2011/relationships/chartColorStyle" Target="colors290.xml"/><Relationship Id="rId1" Type="http://schemas.microsoft.com/office/2011/relationships/chartStyle" Target="style290.xml"/></Relationships>
</file>

<file path=xl/charts/_rels/chart291.xml.rels><?xml version="1.0" encoding="UTF-8" standalone="yes"?>
<Relationships xmlns="http://schemas.openxmlformats.org/package/2006/relationships"><Relationship Id="rId2" Type="http://schemas.microsoft.com/office/2011/relationships/chartColorStyle" Target="colors291.xml"/><Relationship Id="rId1" Type="http://schemas.microsoft.com/office/2011/relationships/chartStyle" Target="style291.xml"/></Relationships>
</file>

<file path=xl/charts/_rels/chart292.xml.rels><?xml version="1.0" encoding="UTF-8" standalone="yes"?>
<Relationships xmlns="http://schemas.openxmlformats.org/package/2006/relationships"><Relationship Id="rId2" Type="http://schemas.microsoft.com/office/2011/relationships/chartColorStyle" Target="colors292.xml"/><Relationship Id="rId1" Type="http://schemas.microsoft.com/office/2011/relationships/chartStyle" Target="style292.xml"/></Relationships>
</file>

<file path=xl/charts/_rels/chart293.xml.rels><?xml version="1.0" encoding="UTF-8" standalone="yes"?>
<Relationships xmlns="http://schemas.openxmlformats.org/package/2006/relationships"><Relationship Id="rId2" Type="http://schemas.microsoft.com/office/2011/relationships/chartColorStyle" Target="colors293.xml"/><Relationship Id="rId1" Type="http://schemas.microsoft.com/office/2011/relationships/chartStyle" Target="style293.xml"/></Relationships>
</file>

<file path=xl/charts/_rels/chart294.xml.rels><?xml version="1.0" encoding="UTF-8" standalone="yes"?>
<Relationships xmlns="http://schemas.openxmlformats.org/package/2006/relationships"><Relationship Id="rId2" Type="http://schemas.microsoft.com/office/2011/relationships/chartColorStyle" Target="colors294.xml"/><Relationship Id="rId1" Type="http://schemas.microsoft.com/office/2011/relationships/chartStyle" Target="style294.xml"/></Relationships>
</file>

<file path=xl/charts/_rels/chart295.xml.rels><?xml version="1.0" encoding="UTF-8" standalone="yes"?>
<Relationships xmlns="http://schemas.openxmlformats.org/package/2006/relationships"><Relationship Id="rId2" Type="http://schemas.microsoft.com/office/2011/relationships/chartColorStyle" Target="colors295.xml"/><Relationship Id="rId1" Type="http://schemas.microsoft.com/office/2011/relationships/chartStyle" Target="style295.xml"/></Relationships>
</file>

<file path=xl/charts/_rels/chart296.xml.rels><?xml version="1.0" encoding="UTF-8" standalone="yes"?>
<Relationships xmlns="http://schemas.openxmlformats.org/package/2006/relationships"><Relationship Id="rId2" Type="http://schemas.microsoft.com/office/2011/relationships/chartColorStyle" Target="colors296.xml"/><Relationship Id="rId1" Type="http://schemas.microsoft.com/office/2011/relationships/chartStyle" Target="style296.xml"/></Relationships>
</file>

<file path=xl/charts/_rels/chart297.xml.rels><?xml version="1.0" encoding="UTF-8" standalone="yes"?>
<Relationships xmlns="http://schemas.openxmlformats.org/package/2006/relationships"><Relationship Id="rId2" Type="http://schemas.microsoft.com/office/2011/relationships/chartColorStyle" Target="colors297.xml"/><Relationship Id="rId1" Type="http://schemas.microsoft.com/office/2011/relationships/chartStyle" Target="style297.xml"/></Relationships>
</file>

<file path=xl/charts/_rels/chart298.xml.rels><?xml version="1.0" encoding="UTF-8" standalone="yes"?>
<Relationships xmlns="http://schemas.openxmlformats.org/package/2006/relationships"><Relationship Id="rId2" Type="http://schemas.microsoft.com/office/2011/relationships/chartColorStyle" Target="colors298.xml"/><Relationship Id="rId1" Type="http://schemas.microsoft.com/office/2011/relationships/chartStyle" Target="style298.xml"/></Relationships>
</file>

<file path=xl/charts/_rels/chart299.xml.rels><?xml version="1.0" encoding="UTF-8" standalone="yes"?>
<Relationships xmlns="http://schemas.openxmlformats.org/package/2006/relationships"><Relationship Id="rId2" Type="http://schemas.microsoft.com/office/2011/relationships/chartColorStyle" Target="colors299.xml"/><Relationship Id="rId1" Type="http://schemas.microsoft.com/office/2011/relationships/chartStyle" Target="style299.xml"/></Relationships>
</file>

<file path=xl/charts/_rels/chart300.xml.rels><?xml version="1.0" encoding="UTF-8" standalone="yes"?>
<Relationships xmlns="http://schemas.openxmlformats.org/package/2006/relationships"><Relationship Id="rId2" Type="http://schemas.microsoft.com/office/2011/relationships/chartColorStyle" Target="colors300.xml"/><Relationship Id="rId1" Type="http://schemas.microsoft.com/office/2011/relationships/chartStyle" Target="style300.xml"/></Relationships>
</file>

<file path=xl/charts/_rels/chart301.xml.rels><?xml version="1.0" encoding="UTF-8" standalone="yes"?>
<Relationships xmlns="http://schemas.openxmlformats.org/package/2006/relationships"><Relationship Id="rId2" Type="http://schemas.microsoft.com/office/2011/relationships/chartColorStyle" Target="colors301.xml"/><Relationship Id="rId1" Type="http://schemas.microsoft.com/office/2011/relationships/chartStyle" Target="style301.xml"/></Relationships>
</file>

<file path=xl/charts/_rels/chart302.xml.rels><?xml version="1.0" encoding="UTF-8" standalone="yes"?>
<Relationships xmlns="http://schemas.openxmlformats.org/package/2006/relationships"><Relationship Id="rId2" Type="http://schemas.microsoft.com/office/2011/relationships/chartColorStyle" Target="colors302.xml"/><Relationship Id="rId1" Type="http://schemas.microsoft.com/office/2011/relationships/chartStyle" Target="style302.xml"/></Relationships>
</file>

<file path=xl/charts/_rels/chart303.xml.rels><?xml version="1.0" encoding="UTF-8" standalone="yes"?>
<Relationships xmlns="http://schemas.openxmlformats.org/package/2006/relationships"><Relationship Id="rId2" Type="http://schemas.microsoft.com/office/2011/relationships/chartColorStyle" Target="colors303.xml"/><Relationship Id="rId1" Type="http://schemas.microsoft.com/office/2011/relationships/chartStyle" Target="style303.xml"/></Relationships>
</file>

<file path=xl/charts/_rels/chart304.xml.rels><?xml version="1.0" encoding="UTF-8" standalone="yes"?>
<Relationships xmlns="http://schemas.openxmlformats.org/package/2006/relationships"><Relationship Id="rId2" Type="http://schemas.microsoft.com/office/2011/relationships/chartColorStyle" Target="colors304.xml"/><Relationship Id="rId1" Type="http://schemas.microsoft.com/office/2011/relationships/chartStyle" Target="style304.xml"/></Relationships>
</file>

<file path=xl/charts/_rels/chart305.xml.rels><?xml version="1.0" encoding="UTF-8" standalone="yes"?>
<Relationships xmlns="http://schemas.openxmlformats.org/package/2006/relationships"><Relationship Id="rId2" Type="http://schemas.microsoft.com/office/2011/relationships/chartColorStyle" Target="colors305.xml"/><Relationship Id="rId1" Type="http://schemas.microsoft.com/office/2011/relationships/chartStyle" Target="style305.xml"/></Relationships>
</file>

<file path=xl/charts/_rels/chart306.xml.rels><?xml version="1.0" encoding="UTF-8" standalone="yes"?>
<Relationships xmlns="http://schemas.openxmlformats.org/package/2006/relationships"><Relationship Id="rId2" Type="http://schemas.microsoft.com/office/2011/relationships/chartColorStyle" Target="colors306.xml"/><Relationship Id="rId1" Type="http://schemas.microsoft.com/office/2011/relationships/chartStyle" Target="style306.xml"/></Relationships>
</file>

<file path=xl/charts/_rels/chart307.xml.rels><?xml version="1.0" encoding="UTF-8" standalone="yes"?>
<Relationships xmlns="http://schemas.openxmlformats.org/package/2006/relationships"><Relationship Id="rId2" Type="http://schemas.microsoft.com/office/2011/relationships/chartColorStyle" Target="colors307.xml"/><Relationship Id="rId1" Type="http://schemas.microsoft.com/office/2011/relationships/chartStyle" Target="style307.xml"/></Relationships>
</file>

<file path=xl/charts/_rels/chart308.xml.rels><?xml version="1.0" encoding="UTF-8" standalone="yes"?>
<Relationships xmlns="http://schemas.openxmlformats.org/package/2006/relationships"><Relationship Id="rId2" Type="http://schemas.microsoft.com/office/2011/relationships/chartColorStyle" Target="colors308.xml"/><Relationship Id="rId1" Type="http://schemas.microsoft.com/office/2011/relationships/chartStyle" Target="style308.xml"/></Relationships>
</file>

<file path=xl/charts/_rels/chart309.xml.rels><?xml version="1.0" encoding="UTF-8" standalone="yes"?>
<Relationships xmlns="http://schemas.openxmlformats.org/package/2006/relationships"><Relationship Id="rId2" Type="http://schemas.microsoft.com/office/2011/relationships/chartColorStyle" Target="colors309.xml"/><Relationship Id="rId1" Type="http://schemas.microsoft.com/office/2011/relationships/chartStyle" Target="style309.xml"/></Relationships>
</file>

<file path=xl/charts/_rels/chart310.xml.rels><?xml version="1.0" encoding="UTF-8" standalone="yes"?>
<Relationships xmlns="http://schemas.openxmlformats.org/package/2006/relationships"><Relationship Id="rId2" Type="http://schemas.microsoft.com/office/2011/relationships/chartColorStyle" Target="colors310.xml"/><Relationship Id="rId1" Type="http://schemas.microsoft.com/office/2011/relationships/chartStyle" Target="style310.xml"/></Relationships>
</file>

<file path=xl/charts/_rels/chart311.xml.rels><?xml version="1.0" encoding="UTF-8" standalone="yes"?>
<Relationships xmlns="http://schemas.openxmlformats.org/package/2006/relationships"><Relationship Id="rId2" Type="http://schemas.microsoft.com/office/2011/relationships/chartColorStyle" Target="colors311.xml"/><Relationship Id="rId1" Type="http://schemas.microsoft.com/office/2011/relationships/chartStyle" Target="style311.xml"/></Relationships>
</file>

<file path=xl/charts/_rels/chart312.xml.rels><?xml version="1.0" encoding="UTF-8" standalone="yes"?>
<Relationships xmlns="http://schemas.openxmlformats.org/package/2006/relationships"><Relationship Id="rId2" Type="http://schemas.microsoft.com/office/2011/relationships/chartColorStyle" Target="colors312.xml"/><Relationship Id="rId1" Type="http://schemas.microsoft.com/office/2011/relationships/chartStyle" Target="style312.xml"/></Relationships>
</file>

<file path=xl/charts/_rels/chart313.xml.rels><?xml version="1.0" encoding="UTF-8" standalone="yes"?>
<Relationships xmlns="http://schemas.openxmlformats.org/package/2006/relationships"><Relationship Id="rId2" Type="http://schemas.microsoft.com/office/2011/relationships/chartColorStyle" Target="colors313.xml"/><Relationship Id="rId1" Type="http://schemas.microsoft.com/office/2011/relationships/chartStyle" Target="style313.xml"/></Relationships>
</file>

<file path=xl/charts/_rels/chart314.xml.rels><?xml version="1.0" encoding="UTF-8" standalone="yes"?>
<Relationships xmlns="http://schemas.openxmlformats.org/package/2006/relationships"><Relationship Id="rId2" Type="http://schemas.microsoft.com/office/2011/relationships/chartColorStyle" Target="colors314.xml"/><Relationship Id="rId1" Type="http://schemas.microsoft.com/office/2011/relationships/chartStyle" Target="style314.xml"/></Relationships>
</file>

<file path=xl/charts/_rels/chart315.xml.rels><?xml version="1.0" encoding="UTF-8" standalone="yes"?>
<Relationships xmlns="http://schemas.openxmlformats.org/package/2006/relationships"><Relationship Id="rId2" Type="http://schemas.microsoft.com/office/2011/relationships/chartColorStyle" Target="colors315.xml"/><Relationship Id="rId1" Type="http://schemas.microsoft.com/office/2011/relationships/chartStyle" Target="style315.xml"/></Relationships>
</file>

<file path=xl/charts/_rels/chart316.xml.rels><?xml version="1.0" encoding="UTF-8" standalone="yes"?>
<Relationships xmlns="http://schemas.openxmlformats.org/package/2006/relationships"><Relationship Id="rId2" Type="http://schemas.microsoft.com/office/2011/relationships/chartColorStyle" Target="colors316.xml"/><Relationship Id="rId1" Type="http://schemas.microsoft.com/office/2011/relationships/chartStyle" Target="style316.xml"/></Relationships>
</file>

<file path=xl/charts/_rels/chart317.xml.rels><?xml version="1.0" encoding="UTF-8" standalone="yes"?>
<Relationships xmlns="http://schemas.openxmlformats.org/package/2006/relationships"><Relationship Id="rId2" Type="http://schemas.microsoft.com/office/2011/relationships/chartColorStyle" Target="colors317.xml"/><Relationship Id="rId1" Type="http://schemas.microsoft.com/office/2011/relationships/chartStyle" Target="style317.xml"/></Relationships>
</file>

<file path=xl/charts/_rels/chart318.xml.rels><?xml version="1.0" encoding="UTF-8" standalone="yes"?>
<Relationships xmlns="http://schemas.openxmlformats.org/package/2006/relationships"><Relationship Id="rId2" Type="http://schemas.microsoft.com/office/2011/relationships/chartColorStyle" Target="colors318.xml"/><Relationship Id="rId1" Type="http://schemas.microsoft.com/office/2011/relationships/chartStyle" Target="style318.xml"/></Relationships>
</file>

<file path=xl/charts/_rels/chart319.xml.rels><?xml version="1.0" encoding="UTF-8" standalone="yes"?>
<Relationships xmlns="http://schemas.openxmlformats.org/package/2006/relationships"><Relationship Id="rId2" Type="http://schemas.microsoft.com/office/2011/relationships/chartColorStyle" Target="colors319.xml"/><Relationship Id="rId1" Type="http://schemas.microsoft.com/office/2011/relationships/chartStyle" Target="style319.xml"/></Relationships>
</file>

<file path=xl/charts/_rels/chart320.xml.rels><?xml version="1.0" encoding="UTF-8" standalone="yes"?>
<Relationships xmlns="http://schemas.openxmlformats.org/package/2006/relationships"><Relationship Id="rId2" Type="http://schemas.microsoft.com/office/2011/relationships/chartColorStyle" Target="colors320.xml"/><Relationship Id="rId1" Type="http://schemas.microsoft.com/office/2011/relationships/chartStyle" Target="style320.xml"/></Relationships>
</file>

<file path=xl/charts/_rels/chart321.xml.rels><?xml version="1.0" encoding="UTF-8" standalone="yes"?>
<Relationships xmlns="http://schemas.openxmlformats.org/package/2006/relationships"><Relationship Id="rId2" Type="http://schemas.microsoft.com/office/2011/relationships/chartColorStyle" Target="colors321.xml"/><Relationship Id="rId1" Type="http://schemas.microsoft.com/office/2011/relationships/chartStyle" Target="style321.xml"/></Relationships>
</file>

<file path=xl/charts/_rels/chart322.xml.rels><?xml version="1.0" encoding="UTF-8" standalone="yes"?>
<Relationships xmlns="http://schemas.openxmlformats.org/package/2006/relationships"><Relationship Id="rId2" Type="http://schemas.microsoft.com/office/2011/relationships/chartColorStyle" Target="colors322.xml"/><Relationship Id="rId1" Type="http://schemas.microsoft.com/office/2011/relationships/chartStyle" Target="style322.xml"/></Relationships>
</file>

<file path=xl/charts/_rels/chart323.xml.rels><?xml version="1.0" encoding="UTF-8" standalone="yes"?>
<Relationships xmlns="http://schemas.openxmlformats.org/package/2006/relationships"><Relationship Id="rId2" Type="http://schemas.microsoft.com/office/2011/relationships/chartColorStyle" Target="colors323.xml"/><Relationship Id="rId1" Type="http://schemas.microsoft.com/office/2011/relationships/chartStyle" Target="style323.xml"/></Relationships>
</file>

<file path=xl/charts/_rels/chart324.xml.rels><?xml version="1.0" encoding="UTF-8" standalone="yes"?>
<Relationships xmlns="http://schemas.openxmlformats.org/package/2006/relationships"><Relationship Id="rId2" Type="http://schemas.microsoft.com/office/2011/relationships/chartColorStyle" Target="colors324.xml"/><Relationship Id="rId1" Type="http://schemas.microsoft.com/office/2011/relationships/chartStyle" Target="style324.xml"/></Relationships>
</file>

<file path=xl/charts/_rels/chart325.xml.rels><?xml version="1.0" encoding="UTF-8" standalone="yes"?>
<Relationships xmlns="http://schemas.openxmlformats.org/package/2006/relationships"><Relationship Id="rId2" Type="http://schemas.microsoft.com/office/2011/relationships/chartColorStyle" Target="colors325.xml"/><Relationship Id="rId1" Type="http://schemas.microsoft.com/office/2011/relationships/chartStyle" Target="style3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ACUSR01!$C$2</c:f>
              <c:strCache>
                <c:ptCount val="1"/>
                <c:pt idx="0">
                  <c:v>pH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ACUSR01!$C$5:$C$21</c:f>
              <c:numCache>
                <c:formatCode>General</c:formatCode>
                <c:ptCount val="17"/>
                <c:pt idx="0">
                  <c:v>7.63</c:v>
                </c:pt>
                <c:pt idx="1">
                  <c:v>7.13</c:v>
                </c:pt>
                <c:pt idx="2">
                  <c:v>7.42</c:v>
                </c:pt>
                <c:pt idx="3">
                  <c:v>7.49</c:v>
                </c:pt>
                <c:pt idx="6">
                  <c:v>7.88</c:v>
                </c:pt>
                <c:pt idx="7">
                  <c:v>7.93</c:v>
                </c:pt>
                <c:pt idx="8">
                  <c:v>7.96</c:v>
                </c:pt>
                <c:pt idx="9">
                  <c:v>8.0399999999999991</c:v>
                </c:pt>
                <c:pt idx="10">
                  <c:v>7.78</c:v>
                </c:pt>
                <c:pt idx="12">
                  <c:v>8.27</c:v>
                </c:pt>
                <c:pt idx="14">
                  <c:v>7.8</c:v>
                </c:pt>
                <c:pt idx="15">
                  <c:v>7.9</c:v>
                </c:pt>
                <c:pt idx="16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1F-483B-A534-F6AF2A38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pH units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ACUSR01!$D$2</c:f>
              <c:strCache>
                <c:ptCount val="1"/>
                <c:pt idx="0">
                  <c:v>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ACUSR01!$D$5:$D$21</c:f>
              <c:numCache>
                <c:formatCode>General</c:formatCode>
                <c:ptCount val="17"/>
                <c:pt idx="0">
                  <c:v>211</c:v>
                </c:pt>
                <c:pt idx="1">
                  <c:v>115</c:v>
                </c:pt>
                <c:pt idx="2">
                  <c:v>115</c:v>
                </c:pt>
                <c:pt idx="3">
                  <c:v>128</c:v>
                </c:pt>
                <c:pt idx="6">
                  <c:v>203</c:v>
                </c:pt>
                <c:pt idx="7">
                  <c:v>234</c:v>
                </c:pt>
                <c:pt idx="8">
                  <c:v>173</c:v>
                </c:pt>
                <c:pt idx="9">
                  <c:v>334</c:v>
                </c:pt>
                <c:pt idx="10">
                  <c:v>120</c:v>
                </c:pt>
                <c:pt idx="11">
                  <c:v>225</c:v>
                </c:pt>
                <c:pt idx="12">
                  <c:v>177</c:v>
                </c:pt>
                <c:pt idx="13">
                  <c:v>162</c:v>
                </c:pt>
                <c:pt idx="14">
                  <c:v>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44-4A20-9BF0-40D93FBCD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µS/cm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ACUSR01!$E$2</c:f>
              <c:strCache>
                <c:ptCount val="1"/>
                <c:pt idx="0">
                  <c:v>Total Suspended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ACUSR01!$E$5:$E$21</c:f>
              <c:numCache>
                <c:formatCode>General</c:formatCode>
                <c:ptCount val="17"/>
                <c:pt idx="12">
                  <c:v>9</c:v>
                </c:pt>
                <c:pt idx="14">
                  <c:v>0</c:v>
                </c:pt>
                <c:pt idx="15">
                  <c:v>120</c:v>
                </c:pt>
                <c:pt idx="16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BF-400F-9AC0-08357A2BA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ACUSR01!$F$2</c:f>
              <c:strCache>
                <c:ptCount val="1"/>
                <c:pt idx="0">
                  <c:v>Total Dissolved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ACUSR01!$F$5:$F$21</c:f>
              <c:numCache>
                <c:formatCode>General</c:formatCode>
                <c:ptCount val="17"/>
                <c:pt idx="0">
                  <c:v>137</c:v>
                </c:pt>
                <c:pt idx="1">
                  <c:v>75</c:v>
                </c:pt>
                <c:pt idx="2">
                  <c:v>75</c:v>
                </c:pt>
                <c:pt idx="3">
                  <c:v>83</c:v>
                </c:pt>
                <c:pt idx="6">
                  <c:v>132</c:v>
                </c:pt>
                <c:pt idx="7">
                  <c:v>152</c:v>
                </c:pt>
                <c:pt idx="8">
                  <c:v>129</c:v>
                </c:pt>
                <c:pt idx="9">
                  <c:v>217</c:v>
                </c:pt>
                <c:pt idx="10">
                  <c:v>84</c:v>
                </c:pt>
                <c:pt idx="11">
                  <c:v>125</c:v>
                </c:pt>
                <c:pt idx="13">
                  <c:v>109</c:v>
                </c:pt>
                <c:pt idx="15">
                  <c:v>93</c:v>
                </c:pt>
                <c:pt idx="16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7C-4BD1-9443-72F8E52E7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ACUSR01!$G$2</c:f>
              <c:strCache>
                <c:ptCount val="1"/>
                <c:pt idx="0">
                  <c:v>Turbidity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ACUSR01!$G$5:$G$21</c:f>
              <c:numCache>
                <c:formatCode>General</c:formatCode>
                <c:ptCount val="17"/>
                <c:pt idx="12">
                  <c:v>10.9</c:v>
                </c:pt>
                <c:pt idx="14">
                  <c:v>24.2</c:v>
                </c:pt>
                <c:pt idx="15">
                  <c:v>250</c:v>
                </c:pt>
                <c:pt idx="16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7F-4D68-8FD8-F6C74A127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NTU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ACUSR01!$H$2</c:f>
              <c:strCache>
                <c:ptCount val="1"/>
                <c:pt idx="0">
                  <c:v>Sulfate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ACUSR01!$H$5:$H$21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1.1000000000000001</c:v>
                </c:pt>
                <c:pt idx="1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A-45C4-B30C-84A032ECF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ACUSR01!$I$2</c:f>
              <c:strCache>
                <c:ptCount val="1"/>
                <c:pt idx="0">
                  <c:v>Fluoride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ACUSR01!$I$5:$I$21</c:f>
              <c:numCache>
                <c:formatCode>General</c:formatCode>
                <c:ptCount val="17"/>
                <c:pt idx="0">
                  <c:v>0.4</c:v>
                </c:pt>
                <c:pt idx="1">
                  <c:v>0.9</c:v>
                </c:pt>
                <c:pt idx="2">
                  <c:v>0.9</c:v>
                </c:pt>
                <c:pt idx="3">
                  <c:v>1</c:v>
                </c:pt>
                <c:pt idx="6">
                  <c:v>1.6</c:v>
                </c:pt>
                <c:pt idx="7">
                  <c:v>1.7</c:v>
                </c:pt>
                <c:pt idx="8">
                  <c:v>1.8</c:v>
                </c:pt>
                <c:pt idx="9">
                  <c:v>1.8</c:v>
                </c:pt>
                <c:pt idx="10">
                  <c:v>1</c:v>
                </c:pt>
                <c:pt idx="11">
                  <c:v>0.6</c:v>
                </c:pt>
                <c:pt idx="13">
                  <c:v>1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8A-4EDB-8FCB-1335B2ABD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ACUSR01!$J$2</c:f>
              <c:strCache>
                <c:ptCount val="1"/>
                <c:pt idx="0">
                  <c:v>Dissolved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ACUSR01!$J$5:$J$21</c:f>
              <c:numCache>
                <c:formatCode>General</c:formatCode>
                <c:ptCount val="17"/>
                <c:pt idx="0">
                  <c:v>0.04</c:v>
                </c:pt>
                <c:pt idx="1">
                  <c:v>0.31</c:v>
                </c:pt>
                <c:pt idx="2">
                  <c:v>0.28000000000000003</c:v>
                </c:pt>
                <c:pt idx="3">
                  <c:v>7.0000000000000007E-2</c:v>
                </c:pt>
                <c:pt idx="4">
                  <c:v>0.03</c:v>
                </c:pt>
                <c:pt idx="5">
                  <c:v>0.04</c:v>
                </c:pt>
                <c:pt idx="6">
                  <c:v>7.0000000000000007E-2</c:v>
                </c:pt>
                <c:pt idx="7">
                  <c:v>0.28000000000000003</c:v>
                </c:pt>
                <c:pt idx="8">
                  <c:v>0.01</c:v>
                </c:pt>
                <c:pt idx="9">
                  <c:v>0.02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0.01</c:v>
                </c:pt>
                <c:pt idx="14">
                  <c:v>0.02</c:v>
                </c:pt>
                <c:pt idx="15">
                  <c:v>0.28999999999999998</c:v>
                </c:pt>
                <c:pt idx="16">
                  <c:v>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D7-4D9D-AE15-68AA942BA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ACUSR01!$K$2</c:f>
              <c:strCache>
                <c:ptCount val="1"/>
                <c:pt idx="0">
                  <c:v>Dissolved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ACUSR01!$K$5:$K$21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97-4CF1-8728-2C8F47015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5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ACUSR01!$L$2</c:f>
              <c:strCache>
                <c:ptCount val="1"/>
                <c:pt idx="0">
                  <c:v>Dissolved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ACUSR01!$L$5:$L$21</c:f>
              <c:numCache>
                <c:formatCode>General</c:formatCode>
                <c:ptCount val="17"/>
                <c:pt idx="0">
                  <c:v>0</c:v>
                </c:pt>
                <c:pt idx="1">
                  <c:v>3.0000000000000001E-3</c:v>
                </c:pt>
                <c:pt idx="2">
                  <c:v>3.0000000000000001E-3</c:v>
                </c:pt>
                <c:pt idx="3">
                  <c:v>1E-3</c:v>
                </c:pt>
                <c:pt idx="4">
                  <c:v>1E-3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2E-3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2">
                  <c:v>2E-3</c:v>
                </c:pt>
                <c:pt idx="13">
                  <c:v>2E-3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31-48C5-B66E-D20AFDB6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ACUSR01!$M$2</c:f>
              <c:strCache>
                <c:ptCount val="1"/>
                <c:pt idx="0">
                  <c:v>Dissolved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ACUSR01!$M$5:$M$21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2F-408D-8051-7D3D45FEF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249732854687724"/>
          <c:y val="0.12865740740740741"/>
          <c:w val="0.8299854732042172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ACUSR01!$N$2</c:f>
              <c:strCache>
                <c:ptCount val="1"/>
                <c:pt idx="0">
                  <c:v>Dissolved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ACUSR01!$N$5:$N$21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  <c:pt idx="15">
                  <c:v>1.9E-2</c:v>
                </c:pt>
                <c:pt idx="16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11-4205-92F3-5260688F7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ACUSR01!$O$2</c:f>
              <c:strCache>
                <c:ptCount val="1"/>
                <c:pt idx="0">
                  <c:v>Dissolved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ACUSR01!$O$5:$O$21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86-48CF-8B5C-5BE7EC1D0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ACUSR01!$P$2</c:f>
              <c:strCache>
                <c:ptCount val="1"/>
                <c:pt idx="0">
                  <c:v>Dissolved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ACUSR01!$P$5:$P$21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F2-4B42-88CD-74ED49CE9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ACUSR01!$Q$2</c:f>
              <c:strCache>
                <c:ptCount val="1"/>
                <c:pt idx="0">
                  <c:v>
Dissolved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ACUSR01!$Q$5:$Q$21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1E-3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3F-4C9C-8E46-FF01EA909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8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ACUSR01!$R$2</c:f>
              <c:strCache>
                <c:ptCount val="1"/>
                <c:pt idx="0">
                  <c:v>Dissolved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ACUSR01!$R$5:$R$21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3.0000000000000001E-3</c:v>
                </c:pt>
                <c:pt idx="3">
                  <c:v>0</c:v>
                </c:pt>
                <c:pt idx="4">
                  <c:v>2E-3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3.0000000000000001E-3</c:v>
                </c:pt>
                <c:pt idx="16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D-4E2E-B6DB-B9B4800F01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ACUSR01!$S$2</c:f>
              <c:strCache>
                <c:ptCount val="1"/>
                <c:pt idx="0">
                  <c:v>Dissolved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ACUSR01!$S$5:$S$21</c:f>
              <c:numCache>
                <c:formatCode>General</c:formatCode>
                <c:ptCount val="17"/>
                <c:pt idx="0">
                  <c:v>0</c:v>
                </c:pt>
                <c:pt idx="1">
                  <c:v>0.36</c:v>
                </c:pt>
                <c:pt idx="2">
                  <c:v>0.68</c:v>
                </c:pt>
                <c:pt idx="3">
                  <c:v>0.42</c:v>
                </c:pt>
                <c:pt idx="4">
                  <c:v>0.39</c:v>
                </c:pt>
                <c:pt idx="5">
                  <c:v>0.1</c:v>
                </c:pt>
                <c:pt idx="6">
                  <c:v>0.12</c:v>
                </c:pt>
                <c:pt idx="7">
                  <c:v>0.21</c:v>
                </c:pt>
                <c:pt idx="8">
                  <c:v>0.5</c:v>
                </c:pt>
                <c:pt idx="9">
                  <c:v>0.08</c:v>
                </c:pt>
                <c:pt idx="10">
                  <c:v>0.06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D1-4969-9C34-12520319A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ACUSR01!$T$2</c:f>
              <c:strCache>
                <c:ptCount val="1"/>
                <c:pt idx="0">
                  <c:v>Dissolved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ACUSR01!$T$5:$T$21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86-46F0-95C7-3E7F52F86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99263811535753"/>
          <c:y val="0.12865740740740741"/>
          <c:w val="0.83749016363573692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ACUSR01!$U$2</c:f>
              <c:strCache>
                <c:ptCount val="1"/>
                <c:pt idx="0">
                  <c:v>Dissolved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ACUSR01!$U$5:$U$21</c:f>
              <c:numCache>
                <c:formatCode>General</c:formatCode>
                <c:ptCount val="17"/>
                <c:pt idx="0">
                  <c:v>0.02</c:v>
                </c:pt>
                <c:pt idx="1">
                  <c:v>0.16900000000000001</c:v>
                </c:pt>
                <c:pt idx="2">
                  <c:v>0.115</c:v>
                </c:pt>
                <c:pt idx="3">
                  <c:v>8.2000000000000003E-2</c:v>
                </c:pt>
                <c:pt idx="4">
                  <c:v>6.5000000000000002E-2</c:v>
                </c:pt>
                <c:pt idx="5">
                  <c:v>6.8000000000000005E-2</c:v>
                </c:pt>
                <c:pt idx="6">
                  <c:v>0.14499999999999999</c:v>
                </c:pt>
                <c:pt idx="7">
                  <c:v>0.23300000000000001</c:v>
                </c:pt>
                <c:pt idx="8">
                  <c:v>0.35599999999999998</c:v>
                </c:pt>
                <c:pt idx="9">
                  <c:v>0.28699999999999998</c:v>
                </c:pt>
                <c:pt idx="10">
                  <c:v>1.6E-2</c:v>
                </c:pt>
                <c:pt idx="11">
                  <c:v>0</c:v>
                </c:pt>
                <c:pt idx="13">
                  <c:v>0.28599999999999998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DE-49AB-BB5F-F8ED4EA16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ACUSR01!$V$2</c:f>
              <c:strCache>
                <c:ptCount val="1"/>
                <c:pt idx="0">
                  <c:v>Dissolved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ACUSR01!$V$5:$V$21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8F-47CB-8763-4B2EF920D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ACUSR01!$W$2</c:f>
              <c:strCache>
                <c:ptCount val="1"/>
                <c:pt idx="0">
                  <c:v>Dissolved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ACUSR01!$W$5:$W$21</c:f>
              <c:numCache>
                <c:formatCode>General</c:formatCode>
                <c:ptCount val="17"/>
                <c:pt idx="0">
                  <c:v>0</c:v>
                </c:pt>
                <c:pt idx="1">
                  <c:v>2E-3</c:v>
                </c:pt>
                <c:pt idx="2">
                  <c:v>1E-3</c:v>
                </c:pt>
                <c:pt idx="3">
                  <c:v>1E-3</c:v>
                </c:pt>
                <c:pt idx="4">
                  <c:v>1E-3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3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76-408C-93F2-0045E8DA2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ACUSR01!$X$2</c:f>
              <c:strCache>
                <c:ptCount val="1"/>
                <c:pt idx="0">
                  <c:v>Dissolved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ACUSR01!$X$5:$X$21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2E-3</c:v>
                </c:pt>
                <c:pt idx="10">
                  <c:v>0</c:v>
                </c:pt>
                <c:pt idx="11">
                  <c:v>1E-3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1E-3</c:v>
                </c:pt>
                <c:pt idx="16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1-4375-9D59-B6EFDFE83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ACUSR01!$Y$2</c:f>
              <c:strCache>
                <c:ptCount val="1"/>
                <c:pt idx="0">
                  <c:v>Dissolved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ACUSR01!$Y$5:$Y$21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2C-4B57-B27A-B40821EEE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ACUSR01!$Z$2</c:f>
              <c:strCache>
                <c:ptCount val="1"/>
                <c:pt idx="0">
                  <c:v>Dissolved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ACUSR01!$Z$5:$Z$21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F3-488D-A353-776600EF4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ACUSR01!$AA$2</c:f>
              <c:strCache>
                <c:ptCount val="1"/>
                <c:pt idx="0">
                  <c:v>Dissolved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ACUSR01!$AA$5:$AA$21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6D-497A-93CB-8314A080C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ACUSR01!$AB$2</c:f>
              <c:strCache>
                <c:ptCount val="1"/>
                <c:pt idx="0">
                  <c:v>Dissolved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ACUSR01!$AB$5:$AB$21</c:f>
              <c:numCache>
                <c:formatCode>General</c:formatCode>
                <c:ptCount val="17"/>
                <c:pt idx="0">
                  <c:v>8.0000000000000002E-3</c:v>
                </c:pt>
                <c:pt idx="1">
                  <c:v>1.2E-2</c:v>
                </c:pt>
                <c:pt idx="2">
                  <c:v>2.8000000000000001E-2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7.0000000000000001E-3</c:v>
                </c:pt>
                <c:pt idx="16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E5-4089-B699-BB1068F91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ACUSR01!$AC$2</c:f>
              <c:strCache>
                <c:ptCount val="1"/>
                <c:pt idx="0">
                  <c:v>Total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ACUSR01!$AC$5:$AC$21</c:f>
              <c:numCache>
                <c:formatCode>General</c:formatCode>
                <c:ptCount val="17"/>
                <c:pt idx="0">
                  <c:v>0.25</c:v>
                </c:pt>
                <c:pt idx="1">
                  <c:v>2.21</c:v>
                </c:pt>
                <c:pt idx="2">
                  <c:v>0.42</c:v>
                </c:pt>
                <c:pt idx="3">
                  <c:v>0.24</c:v>
                </c:pt>
                <c:pt idx="4">
                  <c:v>0.09</c:v>
                </c:pt>
                <c:pt idx="5">
                  <c:v>0.03</c:v>
                </c:pt>
                <c:pt idx="6">
                  <c:v>0.03</c:v>
                </c:pt>
                <c:pt idx="7">
                  <c:v>0.09</c:v>
                </c:pt>
                <c:pt idx="8">
                  <c:v>0.16</c:v>
                </c:pt>
                <c:pt idx="9">
                  <c:v>0.22</c:v>
                </c:pt>
                <c:pt idx="10">
                  <c:v>9.82</c:v>
                </c:pt>
                <c:pt idx="11">
                  <c:v>0.66</c:v>
                </c:pt>
                <c:pt idx="12">
                  <c:v>0.77</c:v>
                </c:pt>
                <c:pt idx="13">
                  <c:v>0.55000000000000004</c:v>
                </c:pt>
                <c:pt idx="14">
                  <c:v>2.69</c:v>
                </c:pt>
                <c:pt idx="15">
                  <c:v>3.4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35-439A-82ED-83EBA5EAD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ACUSR01!$AD$2</c:f>
              <c:strCache>
                <c:ptCount val="1"/>
                <c:pt idx="0">
                  <c:v>Total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ACUSR01!$AD$5:$AD$21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0C-446F-AF76-EF14AED6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ACUSR01!$AE$2</c:f>
              <c:strCache>
                <c:ptCount val="1"/>
                <c:pt idx="0">
                  <c:v>Total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ACUSR01!$AE$5:$AE$21</c:f>
              <c:numCache>
                <c:formatCode>General</c:formatCode>
                <c:ptCount val="17"/>
                <c:pt idx="0">
                  <c:v>0</c:v>
                </c:pt>
                <c:pt idx="1">
                  <c:v>4.0000000000000001E-3</c:v>
                </c:pt>
                <c:pt idx="2">
                  <c:v>3.0000000000000001E-3</c:v>
                </c:pt>
                <c:pt idx="3">
                  <c:v>2E-3</c:v>
                </c:pt>
                <c:pt idx="4">
                  <c:v>2E-3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2E-3</c:v>
                </c:pt>
                <c:pt idx="9">
                  <c:v>2E-3</c:v>
                </c:pt>
                <c:pt idx="10">
                  <c:v>6.0000000000000001E-3</c:v>
                </c:pt>
                <c:pt idx="11">
                  <c:v>2E-3</c:v>
                </c:pt>
                <c:pt idx="12">
                  <c:v>2E-3</c:v>
                </c:pt>
                <c:pt idx="13">
                  <c:v>6.0000000000000001E-3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B3-43BF-8A34-2DBF16A5F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4302644536585"/>
          <c:y val="0.12865740740740741"/>
          <c:w val="0.8525397610322864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ACUSR01!$AF$2</c:f>
              <c:strCache>
                <c:ptCount val="1"/>
                <c:pt idx="0">
                  <c:v>Total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ACUSR01!$AF$5:$AF$21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9A-4332-BCD0-CB5E44349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ACUSR01!$AG$2</c:f>
              <c:strCache>
                <c:ptCount val="1"/>
                <c:pt idx="0">
                  <c:v>Total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ACUSR01!$AG$5:$AG$21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3">
                  <c:v>0</c:v>
                </c:pt>
                <c:pt idx="15">
                  <c:v>2.1999999999999999E-2</c:v>
                </c:pt>
                <c:pt idx="16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5C-4404-A772-D63B52B05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ACUSR01!$AH$2</c:f>
              <c:strCache>
                <c:ptCount val="1"/>
                <c:pt idx="0">
                  <c:v>Total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ACUSR01!$AH$5:$AH$21</c:f>
              <c:numCache>
                <c:formatCode>General</c:formatCode>
                <c:ptCount val="17"/>
                <c:pt idx="0">
                  <c:v>1E-4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06-419D-BD28-B212EFE2E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ACUSR01!$AI$2</c:f>
              <c:strCache>
                <c:ptCount val="1"/>
                <c:pt idx="0">
                  <c:v>Total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ACUSR01!$AI$5:$AI$21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2E-3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70-454B-8642-4CEB56F49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ACUSR01!$AJ$2</c:f>
              <c:strCache>
                <c:ptCount val="1"/>
                <c:pt idx="0">
                  <c:v>
Total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ACUSR01!$AJ$5:$AJ$21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2E-3</c:v>
                </c:pt>
                <c:pt idx="9">
                  <c:v>1E-3</c:v>
                </c:pt>
                <c:pt idx="10">
                  <c:v>2E-3</c:v>
                </c:pt>
                <c:pt idx="11">
                  <c:v>0</c:v>
                </c:pt>
                <c:pt idx="12">
                  <c:v>0</c:v>
                </c:pt>
                <c:pt idx="13">
                  <c:v>3.0000000000000001E-3</c:v>
                </c:pt>
                <c:pt idx="14">
                  <c:v>0</c:v>
                </c:pt>
                <c:pt idx="15">
                  <c:v>2E-3</c:v>
                </c:pt>
                <c:pt idx="16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44-4108-B3CC-E881D2152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ACUSR01!$AK$2</c:f>
              <c:strCache>
                <c:ptCount val="1"/>
                <c:pt idx="0">
                  <c:v>Total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ACUSR01!$AK$5:$AK$21</c:f>
              <c:numCache>
                <c:formatCode>General</c:formatCode>
                <c:ptCount val="17"/>
                <c:pt idx="0">
                  <c:v>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1E-3</c:v>
                </c:pt>
                <c:pt idx="11">
                  <c:v>2E-3</c:v>
                </c:pt>
                <c:pt idx="12">
                  <c:v>0</c:v>
                </c:pt>
                <c:pt idx="13">
                  <c:v>2E-3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0B-4DC5-ABAF-4565C796D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ACUSR01!$AL$2</c:f>
              <c:strCache>
                <c:ptCount val="1"/>
                <c:pt idx="0">
                  <c:v>Total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ACUSR01!$AL$5:$AL$21</c:f>
              <c:numCache>
                <c:formatCode>General</c:formatCode>
                <c:ptCount val="17"/>
                <c:pt idx="0">
                  <c:v>0.18</c:v>
                </c:pt>
                <c:pt idx="1">
                  <c:v>1.3</c:v>
                </c:pt>
                <c:pt idx="2">
                  <c:v>0.9</c:v>
                </c:pt>
                <c:pt idx="3">
                  <c:v>0.85</c:v>
                </c:pt>
                <c:pt idx="4">
                  <c:v>0.92</c:v>
                </c:pt>
                <c:pt idx="5">
                  <c:v>0.23</c:v>
                </c:pt>
                <c:pt idx="6">
                  <c:v>0.2</c:v>
                </c:pt>
                <c:pt idx="7">
                  <c:v>0.26</c:v>
                </c:pt>
                <c:pt idx="8">
                  <c:v>1.1499999999999999</c:v>
                </c:pt>
                <c:pt idx="9">
                  <c:v>0.38</c:v>
                </c:pt>
                <c:pt idx="10">
                  <c:v>2.5</c:v>
                </c:pt>
                <c:pt idx="11">
                  <c:v>0.59</c:v>
                </c:pt>
                <c:pt idx="13">
                  <c:v>2.39</c:v>
                </c:pt>
                <c:pt idx="15">
                  <c:v>3.0000000000000001E-3</c:v>
                </c:pt>
                <c:pt idx="16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D0-4428-82D2-5A0249A44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ACUSR01!$AM$2</c:f>
              <c:strCache>
                <c:ptCount val="1"/>
                <c:pt idx="0">
                  <c:v>Total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ACUSR01!$AM$5:$AM$21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3.0000000000000001E-3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1E-3</c:v>
                </c:pt>
                <c:pt idx="15">
                  <c:v>2E-3</c:v>
                </c:pt>
                <c:pt idx="16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1F-4CE3-A388-EDC9AAC942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38425027789402"/>
          <c:y val="0.12865740740740741"/>
          <c:w val="0.8460985371997582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ACUSR01!$AN$2</c:f>
              <c:strCache>
                <c:ptCount val="1"/>
                <c:pt idx="0">
                  <c:v>Total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ACUSR01!$AN$5:$AN$21</c:f>
              <c:numCache>
                <c:formatCode>General</c:formatCode>
                <c:ptCount val="17"/>
                <c:pt idx="0">
                  <c:v>2.1999999999999999E-2</c:v>
                </c:pt>
                <c:pt idx="1">
                  <c:v>0.192</c:v>
                </c:pt>
                <c:pt idx="2">
                  <c:v>9.9000000000000005E-2</c:v>
                </c:pt>
                <c:pt idx="3">
                  <c:v>0.106</c:v>
                </c:pt>
                <c:pt idx="4">
                  <c:v>0.10199999999999999</c:v>
                </c:pt>
                <c:pt idx="5">
                  <c:v>0.1</c:v>
                </c:pt>
                <c:pt idx="6">
                  <c:v>0.13800000000000001</c:v>
                </c:pt>
                <c:pt idx="7">
                  <c:v>0.29899999999999999</c:v>
                </c:pt>
                <c:pt idx="8">
                  <c:v>0.42899999999999999</c:v>
                </c:pt>
                <c:pt idx="9">
                  <c:v>0.41299999999999998</c:v>
                </c:pt>
                <c:pt idx="10">
                  <c:v>0.38</c:v>
                </c:pt>
                <c:pt idx="11">
                  <c:v>0.19</c:v>
                </c:pt>
                <c:pt idx="13">
                  <c:v>0.753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50-4BD9-81DB-8213FB83C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ACUSR01!$AO$2</c:f>
              <c:strCache>
                <c:ptCount val="1"/>
                <c:pt idx="0">
                  <c:v>Total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ACUSR01!$AO$5:$AO$21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62-4CD6-B054-5842F8A76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ACUSR01!$AP$2</c:f>
              <c:strCache>
                <c:ptCount val="1"/>
                <c:pt idx="0">
                  <c:v>Total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ACUSR01!$AP$5:$AP$21</c:f>
              <c:numCache>
                <c:formatCode>General</c:formatCode>
                <c:ptCount val="17"/>
                <c:pt idx="0">
                  <c:v>0</c:v>
                </c:pt>
                <c:pt idx="1">
                  <c:v>2E-3</c:v>
                </c:pt>
                <c:pt idx="2">
                  <c:v>1E-3</c:v>
                </c:pt>
                <c:pt idx="3">
                  <c:v>1E-3</c:v>
                </c:pt>
                <c:pt idx="4">
                  <c:v>2E-3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2E-3</c:v>
                </c:pt>
                <c:pt idx="11">
                  <c:v>1E-3</c:v>
                </c:pt>
                <c:pt idx="13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E5-4E55-8E1A-793AA70F9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ACUSR01!$AQ$2</c:f>
              <c:strCache>
                <c:ptCount val="1"/>
                <c:pt idx="0">
                  <c:v>Total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ACUSR01!$AQ$5:$AQ$21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2">
                  <c:v>0</c:v>
                </c:pt>
                <c:pt idx="13">
                  <c:v>2E-3</c:v>
                </c:pt>
                <c:pt idx="14">
                  <c:v>0</c:v>
                </c:pt>
                <c:pt idx="15">
                  <c:v>4.0000000000000001E-3</c:v>
                </c:pt>
                <c:pt idx="16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A4-4198-BB3F-7D48435D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ACUSR01!$AR$2</c:f>
              <c:strCache>
                <c:ptCount val="1"/>
                <c:pt idx="0">
                  <c:v>Total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ACUSR01!$AR$5:$AR$21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E5-47C5-A3C2-75AED3C56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ACUSR01!$AS$2</c:f>
              <c:strCache>
                <c:ptCount val="1"/>
                <c:pt idx="0">
                  <c:v>Total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ACUSR01!$AS$5:$AS$21</c:f>
              <c:numCache>
                <c:formatCode>General</c:formatCode>
                <c:ptCount val="17"/>
                <c:pt idx="12">
                  <c:v>0</c:v>
                </c:pt>
                <c:pt idx="14">
                  <c:v>3.0000000000000001E-5</c:v>
                </c:pt>
                <c:pt idx="15">
                  <c:v>0</c:v>
                </c:pt>
                <c:pt idx="16">
                  <c:v>6.0000000000000002E-5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4F-4568-A787-41686292F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20765339115221"/>
          <c:y val="0.12865740740740741"/>
          <c:w val="0.8632751340865000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ACUSR01!$AT$2</c:f>
              <c:strCache>
                <c:ptCount val="1"/>
                <c:pt idx="0">
                  <c:v>Total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ACUSR01!$AT$5:$AT$21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B7-4A87-BF29-532D0250B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ACUSR01!$AU$2</c:f>
              <c:strCache>
                <c:ptCount val="1"/>
                <c:pt idx="0">
                  <c:v>Total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ACUSR01!$AU$5:$AU$21</c:f>
              <c:numCache>
                <c:formatCode>General</c:formatCode>
                <c:ptCount val="17"/>
                <c:pt idx="0">
                  <c:v>7.0000000000000001E-3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7.0000000000000001E-3</c:v>
                </c:pt>
                <c:pt idx="10">
                  <c:v>1.2E-2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7.0000000000000001E-3</c:v>
                </c:pt>
                <c:pt idx="15">
                  <c:v>1.2E-2</c:v>
                </c:pt>
                <c:pt idx="16">
                  <c:v>1.2999999999999999E-2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62-4BAD-A3D2-556D4F7FB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ACUSR01!$AV$2</c:f>
              <c:strCache>
                <c:ptCount val="1"/>
                <c:pt idx="0">
                  <c:v>Total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ACUSR01!$AV$5:$AV$21</c:f>
              <c:numCache>
                <c:formatCode>General</c:formatCode>
                <c:ptCount val="17"/>
                <c:pt idx="0" formatCode="#,##0">
                  <c:v>104</c:v>
                </c:pt>
                <c:pt idx="1">
                  <c:v>47</c:v>
                </c:pt>
                <c:pt idx="2">
                  <c:v>57</c:v>
                </c:pt>
                <c:pt idx="3">
                  <c:v>56</c:v>
                </c:pt>
                <c:pt idx="6">
                  <c:v>90</c:v>
                </c:pt>
                <c:pt idx="7">
                  <c:v>102</c:v>
                </c:pt>
                <c:pt idx="8">
                  <c:v>71</c:v>
                </c:pt>
                <c:pt idx="9">
                  <c:v>139</c:v>
                </c:pt>
                <c:pt idx="10">
                  <c:v>49</c:v>
                </c:pt>
                <c:pt idx="11">
                  <c:v>101</c:v>
                </c:pt>
                <c:pt idx="12">
                  <c:v>99</c:v>
                </c:pt>
                <c:pt idx="13">
                  <c:v>76</c:v>
                </c:pt>
                <c:pt idx="14" formatCode="#,##0">
                  <c:v>114</c:v>
                </c:pt>
                <c:pt idx="15" formatCode="#,##0">
                  <c:v>82</c:v>
                </c:pt>
                <c:pt idx="16" formatCode="#,##0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9B-4748-8A6F-1D3310389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ACUSR01!$AW$2</c:f>
              <c:strCache>
                <c:ptCount val="1"/>
                <c:pt idx="0">
                  <c:v>Bicarbonate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ACUSR01!$AW$5:$AW$21</c:f>
              <c:numCache>
                <c:formatCode>General</c:formatCode>
                <c:ptCount val="17"/>
                <c:pt idx="0" formatCode="#,##0">
                  <c:v>104</c:v>
                </c:pt>
                <c:pt idx="1">
                  <c:v>47</c:v>
                </c:pt>
                <c:pt idx="2">
                  <c:v>57</c:v>
                </c:pt>
                <c:pt idx="3">
                  <c:v>56</c:v>
                </c:pt>
                <c:pt idx="6">
                  <c:v>90</c:v>
                </c:pt>
                <c:pt idx="7">
                  <c:v>102</c:v>
                </c:pt>
                <c:pt idx="8">
                  <c:v>71</c:v>
                </c:pt>
                <c:pt idx="9">
                  <c:v>139</c:v>
                </c:pt>
                <c:pt idx="10">
                  <c:v>49</c:v>
                </c:pt>
                <c:pt idx="11">
                  <c:v>101</c:v>
                </c:pt>
                <c:pt idx="12">
                  <c:v>99</c:v>
                </c:pt>
                <c:pt idx="13">
                  <c:v>76</c:v>
                </c:pt>
                <c:pt idx="14" formatCode="#,##0">
                  <c:v>114</c:v>
                </c:pt>
                <c:pt idx="15" formatCode="#,##0">
                  <c:v>82</c:v>
                </c:pt>
                <c:pt idx="16" formatCode="#,##0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3F-4910-B7CF-419CCDD3F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325205726095833E-2"/>
          <c:y val="0.12865740740740741"/>
          <c:w val="0.8761575817515564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ACUSR01!$AX$2</c:f>
              <c:strCache>
                <c:ptCount val="1"/>
                <c:pt idx="0">
                  <c:v>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ACUSR01!$AX$5:$AX$21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4D-4DE3-B591-BDE19852A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061935494778129"/>
          <c:y val="0.12865740740740741"/>
          <c:w val="0.8718634325298709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ACUSR01!$AY$2</c:f>
              <c:strCache>
                <c:ptCount val="1"/>
                <c:pt idx="0">
                  <c:v>Hydroxide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ACUSR01!$AY$5:$AY$21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A4-42B0-8B33-67335FB14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6642955862399"/>
          <c:y val="0.12865740740740741"/>
          <c:w val="0.8697163579190282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ACUSR01!$AZ$2</c:f>
              <c:strCache>
                <c:ptCount val="1"/>
                <c:pt idx="0">
                  <c:v>Total Hardness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ACUSR01!$AZ$5:$AZ$21</c:f>
              <c:numCache>
                <c:formatCode>General</c:formatCode>
                <c:ptCount val="17"/>
                <c:pt idx="0" formatCode="#,##0">
                  <c:v>82</c:v>
                </c:pt>
                <c:pt idx="1">
                  <c:v>28</c:v>
                </c:pt>
                <c:pt idx="2">
                  <c:v>37</c:v>
                </c:pt>
                <c:pt idx="3">
                  <c:v>37</c:v>
                </c:pt>
                <c:pt idx="4">
                  <c:v>46</c:v>
                </c:pt>
                <c:pt idx="5">
                  <c:v>56</c:v>
                </c:pt>
                <c:pt idx="6">
                  <c:v>65</c:v>
                </c:pt>
                <c:pt idx="7">
                  <c:v>72</c:v>
                </c:pt>
                <c:pt idx="8">
                  <c:v>46</c:v>
                </c:pt>
                <c:pt idx="9">
                  <c:v>112</c:v>
                </c:pt>
                <c:pt idx="10">
                  <c:v>28</c:v>
                </c:pt>
                <c:pt idx="11">
                  <c:v>79</c:v>
                </c:pt>
                <c:pt idx="12">
                  <c:v>114</c:v>
                </c:pt>
                <c:pt idx="13">
                  <c:v>49</c:v>
                </c:pt>
                <c:pt idx="14" formatCode="#,##0">
                  <c:v>74</c:v>
                </c:pt>
                <c:pt idx="15" formatCode="#,##0">
                  <c:v>50</c:v>
                </c:pt>
                <c:pt idx="16" formatCode="#,##0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2-48CF-80FF-9FCDC8910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178131115253111E-2"/>
          <c:y val="0.12865740740740741"/>
          <c:w val="0.87830465636239918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ACUSR01!$BA$2</c:f>
              <c:strCache>
                <c:ptCount val="1"/>
                <c:pt idx="0">
                  <c:v>Chloride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ACUSR01!$BA$5:$BA$21</c:f>
              <c:numCache>
                <c:formatCode>General</c:formatCode>
                <c:ptCount val="17"/>
                <c:pt idx="0" formatCode="#,##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21</c:v>
                </c:pt>
                <c:pt idx="10">
                  <c:v>4</c:v>
                </c:pt>
                <c:pt idx="11">
                  <c:v>6</c:v>
                </c:pt>
                <c:pt idx="12">
                  <c:v>8</c:v>
                </c:pt>
                <c:pt idx="13">
                  <c:v>4</c:v>
                </c:pt>
                <c:pt idx="14" formatCode="#,##0">
                  <c:v>7</c:v>
                </c:pt>
                <c:pt idx="15" formatCode="#,##0">
                  <c:v>5</c:v>
                </c:pt>
                <c:pt idx="16" formatCode="#,##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F3-4977-9E12-3EDFE7FD4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ACUSR01!$BB$2</c:f>
              <c:strCache>
                <c:ptCount val="1"/>
                <c:pt idx="0">
                  <c:v>Dissolved 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ACUSR01!$BB$5:$BB$21</c:f>
              <c:numCache>
                <c:formatCode>#,##0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A4-42F6-AD3B-BE72437EA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ACUSR01!$BC$2</c:f>
              <c:strCache>
                <c:ptCount val="1"/>
                <c:pt idx="0">
                  <c:v>Total
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ACUSR01!$BC$5:$BC$21</c:f>
              <c:numCache>
                <c:formatCode>General</c:formatCode>
                <c:ptCount val="17"/>
                <c:pt idx="0">
                  <c:v>23</c:v>
                </c:pt>
                <c:pt idx="1">
                  <c:v>8</c:v>
                </c:pt>
                <c:pt idx="2">
                  <c:v>10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19</c:v>
                </c:pt>
                <c:pt idx="8">
                  <c:v>10</c:v>
                </c:pt>
                <c:pt idx="9">
                  <c:v>30</c:v>
                </c:pt>
                <c:pt idx="10">
                  <c:v>8</c:v>
                </c:pt>
                <c:pt idx="11">
                  <c:v>20</c:v>
                </c:pt>
                <c:pt idx="12">
                  <c:v>29</c:v>
                </c:pt>
                <c:pt idx="13">
                  <c:v>13</c:v>
                </c:pt>
                <c:pt idx="14">
                  <c:v>18</c:v>
                </c:pt>
                <c:pt idx="15">
                  <c:v>12</c:v>
                </c:pt>
                <c:pt idx="1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DD-49ED-9A66-AC0E58F83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ACUSR01!$BD$2</c:f>
              <c:strCache>
                <c:ptCount val="1"/>
                <c:pt idx="0">
                  <c:v>Dissolved 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ACUSR01!$BD$5:$BD$21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31-4834-9C80-8C5655BE2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ACUSR01!$BE$2</c:f>
              <c:strCache>
                <c:ptCount val="1"/>
                <c:pt idx="0">
                  <c:v>Total
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ACUSR01!$BE$5:$BE$21</c:f>
              <c:numCache>
                <c:formatCode>General</c:formatCode>
                <c:ptCount val="17"/>
                <c:pt idx="0">
                  <c:v>6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9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4</c:v>
                </c:pt>
                <c:pt idx="14">
                  <c:v>7</c:v>
                </c:pt>
                <c:pt idx="15">
                  <c:v>4.9000000000000004</c:v>
                </c:pt>
                <c:pt idx="16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D5-44DD-BBB1-3D7B81C6D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ACUSR01!$BF$2</c:f>
              <c:strCache>
                <c:ptCount val="1"/>
                <c:pt idx="0">
                  <c:v>Dissolved 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ACUSR01!$BF$5:$BF$21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0B-4AF7-8A4F-6AF2D3E430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ACUSR01!$BG$2</c:f>
              <c:strCache>
                <c:ptCount val="1"/>
                <c:pt idx="0">
                  <c:v>Total
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ACUSR01!$BG$5:$BG$21</c:f>
              <c:numCache>
                <c:formatCode>General</c:formatCode>
                <c:ptCount val="17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3</c:v>
                </c:pt>
                <c:pt idx="11">
                  <c:v>7</c:v>
                </c:pt>
                <c:pt idx="12">
                  <c:v>4</c:v>
                </c:pt>
                <c:pt idx="13">
                  <c:v>3</c:v>
                </c:pt>
                <c:pt idx="14">
                  <c:v>4</c:v>
                </c:pt>
                <c:pt idx="15">
                  <c:v>3.4</c:v>
                </c:pt>
                <c:pt idx="1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1F-4B02-8C70-8480FA8DE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ACUSR01!$BH$2</c:f>
              <c:strCache>
                <c:ptCount val="1"/>
                <c:pt idx="0">
                  <c:v>Dissolved 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ACUSR01!$BH$5:$BH$21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AC-430A-A854-CA53DFC1A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ACUSR01!$BI$2</c:f>
              <c:strCache>
                <c:ptCount val="1"/>
                <c:pt idx="0">
                  <c:v>Total
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ACUSR01!$BI$5:$BI$21</c:f>
              <c:numCache>
                <c:formatCode>General</c:formatCode>
                <c:ptCount val="17"/>
                <c:pt idx="0">
                  <c:v>12</c:v>
                </c:pt>
                <c:pt idx="1">
                  <c:v>10</c:v>
                </c:pt>
                <c:pt idx="2">
                  <c:v>12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21</c:v>
                </c:pt>
                <c:pt idx="7">
                  <c:v>21</c:v>
                </c:pt>
                <c:pt idx="8">
                  <c:v>19</c:v>
                </c:pt>
                <c:pt idx="9">
                  <c:v>30</c:v>
                </c:pt>
                <c:pt idx="10">
                  <c:v>12</c:v>
                </c:pt>
                <c:pt idx="11">
                  <c:v>11</c:v>
                </c:pt>
                <c:pt idx="12">
                  <c:v>25</c:v>
                </c:pt>
                <c:pt idx="13">
                  <c:v>13</c:v>
                </c:pt>
                <c:pt idx="14">
                  <c:v>16</c:v>
                </c:pt>
                <c:pt idx="15">
                  <c:v>13</c:v>
                </c:pt>
                <c:pt idx="1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1-4A92-B35C-D71B7CF34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ACUSR01!$BJ$2</c:f>
              <c:strCache>
                <c:ptCount val="1"/>
                <c:pt idx="0">
                  <c:v>Dissolved Sulfur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ACUSR01!$BJ$5:$BJ$21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A-4DD5-A551-287FD9BE1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ACUSR01!$BK$2</c:f>
              <c:strCache>
                <c:ptCount val="1"/>
                <c:pt idx="0">
                  <c:v>Sum of Cation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ACUSR01!$BK$5:$BK$21</c:f>
              <c:numCache>
                <c:formatCode>General</c:formatCode>
                <c:ptCount val="17"/>
                <c:pt idx="0">
                  <c:v>2.19</c:v>
                </c:pt>
                <c:pt idx="1">
                  <c:v>1.05</c:v>
                </c:pt>
                <c:pt idx="2">
                  <c:v>1.25</c:v>
                </c:pt>
                <c:pt idx="3">
                  <c:v>1.23</c:v>
                </c:pt>
                <c:pt idx="6">
                  <c:v>2.09</c:v>
                </c:pt>
                <c:pt idx="7">
                  <c:v>2.33</c:v>
                </c:pt>
                <c:pt idx="8">
                  <c:v>1.71</c:v>
                </c:pt>
                <c:pt idx="9">
                  <c:v>3.41</c:v>
                </c:pt>
                <c:pt idx="10">
                  <c:v>1.0900000000000001</c:v>
                </c:pt>
                <c:pt idx="11">
                  <c:v>2.23</c:v>
                </c:pt>
                <c:pt idx="12">
                  <c:v>2.2000000000000002</c:v>
                </c:pt>
                <c:pt idx="13">
                  <c:v>1.63</c:v>
                </c:pt>
                <c:pt idx="14">
                  <c:v>2.27</c:v>
                </c:pt>
                <c:pt idx="15">
                  <c:v>1.67</c:v>
                </c:pt>
                <c:pt idx="16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1A-4FBE-9B26-213A4470D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ACUSR01!$BL$2</c:f>
              <c:strCache>
                <c:ptCount val="1"/>
                <c:pt idx="0">
                  <c:v>Sum of Anion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ACUSR01!$BL$5:$BL$21</c:f>
              <c:numCache>
                <c:formatCode>General</c:formatCode>
                <c:ptCount val="17"/>
                <c:pt idx="0">
                  <c:v>2.2400000000000002</c:v>
                </c:pt>
                <c:pt idx="1">
                  <c:v>1.08</c:v>
                </c:pt>
                <c:pt idx="2">
                  <c:v>1.37</c:v>
                </c:pt>
                <c:pt idx="3">
                  <c:v>1.26</c:v>
                </c:pt>
                <c:pt idx="6">
                  <c:v>2.2799999999999998</c:v>
                </c:pt>
                <c:pt idx="7">
                  <c:v>2.46</c:v>
                </c:pt>
                <c:pt idx="8">
                  <c:v>1.81</c:v>
                </c:pt>
                <c:pt idx="9">
                  <c:v>3.67</c:v>
                </c:pt>
                <c:pt idx="10">
                  <c:v>1.1599999999999999</c:v>
                </c:pt>
                <c:pt idx="11">
                  <c:v>2.27</c:v>
                </c:pt>
                <c:pt idx="12">
                  <c:v>3.46</c:v>
                </c:pt>
                <c:pt idx="13">
                  <c:v>1.62</c:v>
                </c:pt>
                <c:pt idx="14">
                  <c:v>2.48</c:v>
                </c:pt>
                <c:pt idx="15">
                  <c:v>1.82</c:v>
                </c:pt>
                <c:pt idx="16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57-419C-9AE0-0242C4C60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ACUSR01!$BM$2</c:f>
              <c:strCache>
                <c:ptCount val="1"/>
                <c:pt idx="0">
                  <c:v>Anion-Cation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ACUSR01!$BM$5:$BM$21</c:f>
              <c:numCache>
                <c:formatCode>General</c:formatCode>
                <c:ptCount val="17"/>
                <c:pt idx="15">
                  <c:v>-4.2</c:v>
                </c:pt>
                <c:pt idx="16">
                  <c:v>-7.1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B7-4E5A-9CC8-CE3CCBEAE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ACUSR01!$BN$2</c:f>
              <c:strCache>
                <c:ptCount val="1"/>
                <c:pt idx="0">
                  <c:v>Free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ACUSR01!$BN$5:$BN$21</c:f>
              <c:numCache>
                <c:formatCode>General</c:formatCode>
                <c:ptCount val="17"/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CE-4190-9C20-D60F485F4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ACUSR01!$BO$2</c:f>
              <c:strCache>
                <c:ptCount val="1"/>
                <c:pt idx="0">
                  <c:v>WAD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ACUSR01!$BO$5:$BO$21</c:f>
              <c:numCache>
                <c:formatCode>General</c:formatCode>
                <c:ptCount val="17"/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79-40E1-9113-20AAAB8D5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ACUSR08!$C$2</c:f>
              <c:strCache>
                <c:ptCount val="1"/>
                <c:pt idx="0">
                  <c:v>pH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ACUSR08!$C$5:$C$7</c:f>
              <c:numCache>
                <c:formatCode>General</c:formatCode>
                <c:ptCount val="3"/>
                <c:pt idx="0">
                  <c:v>7.93</c:v>
                </c:pt>
                <c:pt idx="1">
                  <c:v>7.8</c:v>
                </c:pt>
                <c:pt idx="2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15-409C-BD9F-FA7643D48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pH units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ACUSR08!$D$2</c:f>
              <c:strCache>
                <c:ptCount val="1"/>
                <c:pt idx="0">
                  <c:v>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ACUSR08!$D$5:$D$7</c:f>
              <c:numCache>
                <c:formatCode>General</c:formatCode>
                <c:ptCount val="3"/>
                <c:pt idx="0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5F-4D69-AA95-D3457A356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µS/cm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ACUSR08!$E$2</c:f>
              <c:strCache>
                <c:ptCount val="1"/>
                <c:pt idx="0">
                  <c:v>Total Suspended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ACUSR08!$E$5:$E$7</c:f>
              <c:numCache>
                <c:formatCode>General</c:formatCode>
                <c:ptCount val="3"/>
                <c:pt idx="0">
                  <c:v>6</c:v>
                </c:pt>
                <c:pt idx="1">
                  <c:v>180</c:v>
                </c:pt>
                <c:pt idx="2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E9-4E92-B99F-27C5F19F0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ACUSR08!$F$2</c:f>
              <c:strCache>
                <c:ptCount val="1"/>
                <c:pt idx="0">
                  <c:v>Total Dissolved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ACUSR08!$F$5:$F$7</c:f>
              <c:numCache>
                <c:formatCode>General</c:formatCode>
                <c:ptCount val="3"/>
                <c:pt idx="1">
                  <c:v>82</c:v>
                </c:pt>
                <c:pt idx="2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94-4C15-BDE7-59462AD74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ACUSR08!$G$2</c:f>
              <c:strCache>
                <c:ptCount val="1"/>
                <c:pt idx="0">
                  <c:v>Turbidity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ACUSR08!$G$5:$G$7</c:f>
              <c:numCache>
                <c:formatCode>General</c:formatCode>
                <c:ptCount val="3"/>
                <c:pt idx="0">
                  <c:v>26.2</c:v>
                </c:pt>
                <c:pt idx="1">
                  <c:v>310</c:v>
                </c:pt>
                <c:pt idx="2">
                  <c:v>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27-4FF6-83D4-BF344746F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NTU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ACUSR08!$H$2</c:f>
              <c:strCache>
                <c:ptCount val="1"/>
                <c:pt idx="0">
                  <c:v>Sulfate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ACUSR08!$H$5:$H$7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7-458C-A7E0-7D59EF7B1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ACUSR08!$I$2</c:f>
              <c:strCache>
                <c:ptCount val="1"/>
                <c:pt idx="0">
                  <c:v>Fluoride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ACUSR08!$I$5:$I$7</c:f>
              <c:numCache>
                <c:formatCode>General</c:formatCode>
                <c:ptCount val="3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8E-4D81-8B6D-0751CBF0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ACUSR08!$J$2</c:f>
              <c:strCache>
                <c:ptCount val="1"/>
                <c:pt idx="0">
                  <c:v>Dissolved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ACUSR08!$J$5:$J$7</c:f>
              <c:numCache>
                <c:formatCode>General</c:formatCode>
                <c:ptCount val="3"/>
                <c:pt idx="0">
                  <c:v>0.02</c:v>
                </c:pt>
                <c:pt idx="1">
                  <c:v>0.22</c:v>
                </c:pt>
                <c:pt idx="2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61-48E1-A1DD-D34527DE7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ACUSR08!$K$2</c:f>
              <c:strCache>
                <c:ptCount val="1"/>
                <c:pt idx="0">
                  <c:v>Dissolved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ACUSR08!$K$5:$K$7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86-4594-B45B-B7EAADF0C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5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ACUSR08!$L$2</c:f>
              <c:strCache>
                <c:ptCount val="1"/>
                <c:pt idx="0">
                  <c:v>Dissolved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ACUSR08!$L$5:$L$7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0F-4388-86DE-B2A4D715C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ACUSR08!$M$2</c:f>
              <c:strCache>
                <c:ptCount val="1"/>
                <c:pt idx="0">
                  <c:v>Dissolved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ACUSR08!$M$5:$M$7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DA-4AF1-B054-49927B999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249732854687724"/>
          <c:y val="0.12865740740740741"/>
          <c:w val="0.8299854732042172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ACUSR08!$N$2</c:f>
              <c:strCache>
                <c:ptCount val="1"/>
                <c:pt idx="0">
                  <c:v>Dissolved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ACUSR08!$N$5:$N$7</c:f>
              <c:numCache>
                <c:formatCode>General</c:formatCode>
                <c:ptCount val="3"/>
                <c:pt idx="1">
                  <c:v>1.7000000000000001E-2</c:v>
                </c:pt>
                <c:pt idx="2">
                  <c:v>1.7000000000000001E-2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BD-49CB-91CD-ED8D5D968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ACUSR08!$O$2</c:f>
              <c:strCache>
                <c:ptCount val="1"/>
                <c:pt idx="0">
                  <c:v>Dissolved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ACUSR08!$O$5:$O$7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5A-4A9C-A565-716C0C9EA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ACUSR08!$P$2</c:f>
              <c:strCache>
                <c:ptCount val="1"/>
                <c:pt idx="0">
                  <c:v>Dissolved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ACUSR08!$P$5:$P$7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B-4DC4-8407-756EF9A53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ACUSR08!$Q$2</c:f>
              <c:strCache>
                <c:ptCount val="1"/>
                <c:pt idx="0">
                  <c:v>
Dissolved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ACUSR08!$Q$5:$Q$7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0D-4937-A717-D6F8A5A0B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8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ACUSR08!$R$2</c:f>
              <c:strCache>
                <c:ptCount val="1"/>
                <c:pt idx="0">
                  <c:v>Dissolved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ACUSR08!$R$5:$R$7</c:f>
              <c:numCache>
                <c:formatCode>General</c:formatCode>
                <c:ptCount val="3"/>
                <c:pt idx="0">
                  <c:v>0</c:v>
                </c:pt>
                <c:pt idx="1">
                  <c:v>2E-3</c:v>
                </c:pt>
                <c:pt idx="2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2-414A-8015-6ADAD8A1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ACUSR08!$S$2</c:f>
              <c:strCache>
                <c:ptCount val="1"/>
                <c:pt idx="0">
                  <c:v>Dissolved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ACUSR08!$S$5:$S$7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B9-4E38-AA5E-46AF9C7DD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ACUSR08!$T$2</c:f>
              <c:strCache>
                <c:ptCount val="1"/>
                <c:pt idx="0">
                  <c:v>Dissolved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ACUSR08!$T$5:$T$7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F-412C-97E7-B86300D96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99263811535753"/>
          <c:y val="0.12865740740740741"/>
          <c:w val="0.83749016363573692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ACUSR08!$U$2</c:f>
              <c:strCache>
                <c:ptCount val="1"/>
                <c:pt idx="0">
                  <c:v>Dissolved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ACUSR08!$U$5:$U$7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44-4D6F-A69D-BE4629B22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ACUSR08!$V$2</c:f>
              <c:strCache>
                <c:ptCount val="1"/>
                <c:pt idx="0">
                  <c:v>Dissolved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ACUSR08!$V$5:$V$7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9-4A2A-BAD5-A3E281372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ACUSR08!$W$2</c:f>
              <c:strCache>
                <c:ptCount val="1"/>
                <c:pt idx="0">
                  <c:v>Dissolved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ACUSR08!$W$5:$W$7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34-438B-8054-9D208D90E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ACUSR08!$X$2</c:f>
              <c:strCache>
                <c:ptCount val="1"/>
                <c:pt idx="0">
                  <c:v>Dissolved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ACUSR08!$X$5:$X$7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D-419B-A2D1-58601FF38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ACUSR08!$Y$2</c:f>
              <c:strCache>
                <c:ptCount val="1"/>
                <c:pt idx="0">
                  <c:v>Dissolved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ACUSR08!$Y$5:$Y$7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E-4A7E-BBC6-2B8D2B6B0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ACUSR08!$Z$2</c:f>
              <c:strCache>
                <c:ptCount val="1"/>
                <c:pt idx="0">
                  <c:v>Dissolved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ACUSR08!$Z$5:$Z$7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C1-4691-9F48-40BAD4915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ACUSR08!$AA$2</c:f>
              <c:strCache>
                <c:ptCount val="1"/>
                <c:pt idx="0">
                  <c:v>Dissolved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ACUSR08!$AA$5:$AA$7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C-4754-A9AD-3D00F5624C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ACUSR08!$AB$2</c:f>
              <c:strCache>
                <c:ptCount val="1"/>
                <c:pt idx="0">
                  <c:v>Dissolved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ACUSR08!$AB$5:$AB$7</c:f>
              <c:numCache>
                <c:formatCode>General</c:formatCode>
                <c:ptCount val="3"/>
                <c:pt idx="0">
                  <c:v>0</c:v>
                </c:pt>
                <c:pt idx="1">
                  <c:v>5.0000000000000001E-3</c:v>
                </c:pt>
                <c:pt idx="2">
                  <c:v>1.0999999999999999E-2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7-4659-94F3-E2DB6CA61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ACUSR08!$AC$2</c:f>
              <c:strCache>
                <c:ptCount val="1"/>
                <c:pt idx="0">
                  <c:v>Total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ACUSR08!$AC$5:$AC$7</c:f>
              <c:numCache>
                <c:formatCode>General</c:formatCode>
                <c:ptCount val="3"/>
                <c:pt idx="0">
                  <c:v>3.38</c:v>
                </c:pt>
                <c:pt idx="1">
                  <c:v>5</c:v>
                </c:pt>
                <c:pt idx="2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D0-4211-9EFD-FFE5F8C0D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ACUSR08!$AD$2</c:f>
              <c:strCache>
                <c:ptCount val="1"/>
                <c:pt idx="0">
                  <c:v>Total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ACUSR08!$AD$5:$AD$7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10-47A6-86BA-DF24F1819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ACUSR08!$AE$2</c:f>
              <c:strCache>
                <c:ptCount val="1"/>
                <c:pt idx="0">
                  <c:v>Total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ACUSR08!$AE$5:$AE$7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8B-4860-BEAC-23CA397B3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4302644536585"/>
          <c:y val="0.12865740740740741"/>
          <c:w val="0.8525397610322864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ACUSR08!$AF$2</c:f>
              <c:strCache>
                <c:ptCount val="1"/>
                <c:pt idx="0">
                  <c:v>Total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ACUSR08!$AF$5:$AF$7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A-46AC-B431-FDBE5EE69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ACUSR08!$AG$2</c:f>
              <c:strCache>
                <c:ptCount val="1"/>
                <c:pt idx="0">
                  <c:v>Total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ACUSR08!$AG$5:$AG$7</c:f>
              <c:numCache>
                <c:formatCode>General</c:formatCode>
                <c:ptCount val="3"/>
                <c:pt idx="1">
                  <c:v>0.02</c:v>
                </c:pt>
                <c:pt idx="2">
                  <c:v>1.9E-2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3C-4F9C-84E2-C11DD7810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ACUSR08!$AH$2</c:f>
              <c:strCache>
                <c:ptCount val="1"/>
                <c:pt idx="0">
                  <c:v>Total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ACUSR08!$AH$5:$AH$7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96-44D4-AE73-14C7A8309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ACUSR08!$AI$2</c:f>
              <c:strCache>
                <c:ptCount val="1"/>
                <c:pt idx="0">
                  <c:v>Total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ACUSR08!$AI$5:$AI$7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03-4979-B6F2-A7955CB72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ACUSR08!$AJ$2</c:f>
              <c:strCache>
                <c:ptCount val="1"/>
                <c:pt idx="0">
                  <c:v>
Total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ACUSR08!$AJ$5:$AJ$7</c:f>
              <c:numCache>
                <c:formatCode>General</c:formatCode>
                <c:ptCount val="3"/>
                <c:pt idx="0">
                  <c:v>0</c:v>
                </c:pt>
                <c:pt idx="1">
                  <c:v>3.0000000000000001E-3</c:v>
                </c:pt>
                <c:pt idx="2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D-4E21-9F7C-52601B314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ACUSR08!$AK$2</c:f>
              <c:strCache>
                <c:ptCount val="1"/>
                <c:pt idx="0">
                  <c:v>Total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ACUSR08!$AK$5:$AK$7</c:f>
              <c:numCache>
                <c:formatCode>General</c:formatCode>
                <c:ptCount val="3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9-41D1-9658-AB3FCBC31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ACUSR08!$AL$2</c:f>
              <c:strCache>
                <c:ptCount val="1"/>
                <c:pt idx="0">
                  <c:v>Total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ACUSR08!$AL$5:$AL$7</c:f>
              <c:numCache>
                <c:formatCode>General</c:formatCode>
                <c:ptCount val="3"/>
                <c:pt idx="1">
                  <c:v>3.0000000000000001E-3</c:v>
                </c:pt>
                <c:pt idx="2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92-4497-AEC9-4F8DA2960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ACUSR08!$AM$2</c:f>
              <c:strCache>
                <c:ptCount val="1"/>
                <c:pt idx="0">
                  <c:v>Total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ACUSR08!$AM$5:$AM$7</c:f>
              <c:numCache>
                <c:formatCode>General</c:formatCode>
                <c:ptCount val="3"/>
                <c:pt idx="0">
                  <c:v>2E-3</c:v>
                </c:pt>
                <c:pt idx="1">
                  <c:v>2E-3</c:v>
                </c:pt>
                <c:pt idx="2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A1-4013-98BC-BC87DCA22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38425027789402"/>
          <c:y val="0.12865740740740741"/>
          <c:w val="0.8460985371997582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ACUSR08!$AN$2</c:f>
              <c:strCache>
                <c:ptCount val="1"/>
                <c:pt idx="0">
                  <c:v>Total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ACUSR08!$AN$5:$AN$7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13-4316-8B9F-AC28737A3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ACUSR08!$AO$2</c:f>
              <c:strCache>
                <c:ptCount val="1"/>
                <c:pt idx="0">
                  <c:v>Total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ACUSR08!$AO$5:$AO$7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B-4446-901D-B8629C3B9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ACUSR08!$AP$2</c:f>
              <c:strCache>
                <c:ptCount val="1"/>
                <c:pt idx="0">
                  <c:v>Total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ACUSR08!$AP$5:$AP$7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24-46F7-AD4F-4A084A43E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ACUSR08!$AQ$2</c:f>
              <c:strCache>
                <c:ptCount val="1"/>
                <c:pt idx="0">
                  <c:v>Total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ACUSR08!$AQ$5:$AQ$7</c:f>
              <c:numCache>
                <c:formatCode>General</c:formatCode>
                <c:ptCount val="3"/>
                <c:pt idx="0">
                  <c:v>0</c:v>
                </c:pt>
                <c:pt idx="1">
                  <c:v>4.0000000000000001E-3</c:v>
                </c:pt>
                <c:pt idx="2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D1-4C07-8525-73DD6F699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ACUSR08!$AR$2</c:f>
              <c:strCache>
                <c:ptCount val="1"/>
                <c:pt idx="0">
                  <c:v>Total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ACUSR08!$AR$5:$AR$7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3C-4663-8BB1-4971EBE88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ACUSR08!$AS$2</c:f>
              <c:strCache>
                <c:ptCount val="1"/>
                <c:pt idx="0">
                  <c:v>Total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ACUSR08!$AS$5:$AS$7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9.0000000000000006E-5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0-47D5-A52D-FB61324DA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20765339115221"/>
          <c:y val="0.12865740740740741"/>
          <c:w val="0.8632751340865000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ACUSR08!$AT$2</c:f>
              <c:strCache>
                <c:ptCount val="1"/>
                <c:pt idx="0">
                  <c:v>Total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ACUSR08!$AT$5:$AT$7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97-4846-9068-621AB4843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ACUSR08!$AU$2</c:f>
              <c:strCache>
                <c:ptCount val="1"/>
                <c:pt idx="0">
                  <c:v>Total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ACUSR08!$AU$5:$AU$7</c:f>
              <c:numCache>
                <c:formatCode>General</c:formatCode>
                <c:ptCount val="3"/>
                <c:pt idx="0">
                  <c:v>1.4E-2</c:v>
                </c:pt>
                <c:pt idx="1">
                  <c:v>1.2999999999999999E-2</c:v>
                </c:pt>
                <c:pt idx="2">
                  <c:v>1.6E-2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20-493C-989D-51A3622B8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ACUSR08!$AV$2</c:f>
              <c:strCache>
                <c:ptCount val="1"/>
                <c:pt idx="0">
                  <c:v>Total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ACUSR08!$AV$5:$AV$7</c:f>
              <c:numCache>
                <c:formatCode>#,##0</c:formatCode>
                <c:ptCount val="3"/>
                <c:pt idx="0">
                  <c:v>120</c:v>
                </c:pt>
                <c:pt idx="1">
                  <c:v>74</c:v>
                </c:pt>
                <c:pt idx="2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BA-4BA9-A535-D75210D9E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ACUSR08!$AW$2</c:f>
              <c:strCache>
                <c:ptCount val="1"/>
                <c:pt idx="0">
                  <c:v>Bicarbonate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ACUSR08!$AW$5:$AW$7</c:f>
              <c:numCache>
                <c:formatCode>#,##0</c:formatCode>
                <c:ptCount val="3"/>
                <c:pt idx="0">
                  <c:v>120</c:v>
                </c:pt>
                <c:pt idx="1">
                  <c:v>74</c:v>
                </c:pt>
                <c:pt idx="2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6A-4621-8803-8C3C89E83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325205726095833E-2"/>
          <c:y val="0.12865740740740741"/>
          <c:w val="0.8761575817515564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ACUSR08!$AX$2</c:f>
              <c:strCache>
                <c:ptCount val="1"/>
                <c:pt idx="0">
                  <c:v>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ACUSR08!$AX$5:$AX$7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47-4BA6-80A9-89EC930BF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061935494778129"/>
          <c:y val="0.12865740740740741"/>
          <c:w val="0.8718634325298709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ACUSR08!$AY$2</c:f>
              <c:strCache>
                <c:ptCount val="1"/>
                <c:pt idx="0">
                  <c:v>Hydroxide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ACUSR08!$AY$5:$AY$7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5-44FB-9938-1D517F004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6642955862399"/>
          <c:y val="0.12865740740740741"/>
          <c:w val="0.8697163579190282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ACUSR08!$AZ$2</c:f>
              <c:strCache>
                <c:ptCount val="1"/>
                <c:pt idx="0">
                  <c:v>Total Hardness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ACUSR08!$AZ$5:$AZ$7</c:f>
              <c:numCache>
                <c:formatCode>#,##0</c:formatCode>
                <c:ptCount val="3"/>
                <c:pt idx="0">
                  <c:v>80</c:v>
                </c:pt>
                <c:pt idx="1">
                  <c:v>41</c:v>
                </c:pt>
                <c:pt idx="2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42-4944-B199-64AE97F05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178131115253111E-2"/>
          <c:y val="0.12865740740740741"/>
          <c:w val="0.87830465636239918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ACUSR08!$BA$2</c:f>
              <c:strCache>
                <c:ptCount val="1"/>
                <c:pt idx="0">
                  <c:v>Chloride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ACUSR08!$BA$5:$BA$7</c:f>
              <c:numCache>
                <c:formatCode>#,##0</c:formatCode>
                <c:ptCount val="3"/>
                <c:pt idx="0">
                  <c:v>8</c:v>
                </c:pt>
                <c:pt idx="1">
                  <c:v>3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77-436F-8B22-11F08F0C4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ACUSR08!$BB$2</c:f>
              <c:strCache>
                <c:ptCount val="1"/>
                <c:pt idx="0">
                  <c:v>Dissolved 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ACUSR08!$BB$5:$BB$7</c:f>
              <c:numCache>
                <c:formatCode>#,##0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32-489E-997E-5DB55C586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ACUSR08!$BC$2</c:f>
              <c:strCache>
                <c:ptCount val="1"/>
                <c:pt idx="0">
                  <c:v>Total
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ACUSR08!$BC$5:$BC$7</c:f>
              <c:numCache>
                <c:formatCode>General</c:formatCode>
                <c:ptCount val="3"/>
                <c:pt idx="0">
                  <c:v>19</c:v>
                </c:pt>
                <c:pt idx="1">
                  <c:v>9.8000000000000007</c:v>
                </c:pt>
                <c:pt idx="2">
                  <c:v>9.6999999999999993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E-4EC4-AFAE-18C68C895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ACUSR08!$BD$2</c:f>
              <c:strCache>
                <c:ptCount val="1"/>
                <c:pt idx="0">
                  <c:v>Dissolved 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ACUSR08!$BD$5:$BD$7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8D-4134-8B65-147CB05E1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ACUSR08!$BE$2</c:f>
              <c:strCache>
                <c:ptCount val="1"/>
                <c:pt idx="0">
                  <c:v>Total
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ACUSR08!$BE$5:$BE$7</c:f>
              <c:numCache>
                <c:formatCode>General</c:formatCode>
                <c:ptCount val="3"/>
                <c:pt idx="0">
                  <c:v>8</c:v>
                </c:pt>
                <c:pt idx="1">
                  <c:v>4</c:v>
                </c:pt>
                <c:pt idx="2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1-4398-A045-371233035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ACUSR08!$BF$2</c:f>
              <c:strCache>
                <c:ptCount val="1"/>
                <c:pt idx="0">
                  <c:v>Dissolved 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ACUSR08!$BF$5:$BF$7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3B-4C97-9B41-8F2A983CE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ACUSR08!$BG$2</c:f>
              <c:strCache>
                <c:ptCount val="1"/>
                <c:pt idx="0">
                  <c:v>Total
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ACUSR08!$BG$5:$BG$7</c:f>
              <c:numCache>
                <c:formatCode>General</c:formatCode>
                <c:ptCount val="3"/>
                <c:pt idx="0">
                  <c:v>4</c:v>
                </c:pt>
                <c:pt idx="1">
                  <c:v>2.5</c:v>
                </c:pt>
                <c:pt idx="2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26-4082-AC94-E677E9032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ACUSR08!$BH$2</c:f>
              <c:strCache>
                <c:ptCount val="1"/>
                <c:pt idx="0">
                  <c:v>Dissolved 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ACUSR08!$BH$5:$BH$7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2-4F6D-B927-72A18BA58A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ACUSR08!$BI$2</c:f>
              <c:strCache>
                <c:ptCount val="1"/>
                <c:pt idx="0">
                  <c:v>Total
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ACUSR08!$BI$5:$BI$7</c:f>
              <c:numCache>
                <c:formatCode>General</c:formatCode>
                <c:ptCount val="3"/>
                <c:pt idx="0">
                  <c:v>16</c:v>
                </c:pt>
                <c:pt idx="1">
                  <c:v>11</c:v>
                </c:pt>
                <c:pt idx="2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97-4EF5-930A-5A069371D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ACUSR08!$BJ$2</c:f>
              <c:strCache>
                <c:ptCount val="1"/>
                <c:pt idx="0">
                  <c:v>Dissolved Sulfur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ACUSR08!$BJ$5:$BJ$7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7F-45C3-9782-7F54B67EF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ACUSR08!$BK$2</c:f>
              <c:strCache>
                <c:ptCount val="1"/>
                <c:pt idx="0">
                  <c:v>Sum of Cation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ACUSR08!$BK$5:$BK$7</c:f>
              <c:numCache>
                <c:formatCode>General</c:formatCode>
                <c:ptCount val="3"/>
                <c:pt idx="0">
                  <c:v>2.4</c:v>
                </c:pt>
                <c:pt idx="1">
                  <c:v>1.35</c:v>
                </c:pt>
                <c:pt idx="2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BC-4BFF-9CB6-3BCF8BDF8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ACUSR08!$BL$2</c:f>
              <c:strCache>
                <c:ptCount val="1"/>
                <c:pt idx="0">
                  <c:v>Sum of Anion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ACUSR08!$BL$5:$BL$7</c:f>
              <c:numCache>
                <c:formatCode>General</c:formatCode>
                <c:ptCount val="3"/>
                <c:pt idx="0">
                  <c:v>2.62</c:v>
                </c:pt>
                <c:pt idx="1">
                  <c:v>1.59</c:v>
                </c:pt>
                <c:pt idx="2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1-45DD-B302-7B1DB8B0D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ACUSR08!$BM$2</c:f>
              <c:strCache>
                <c:ptCount val="1"/>
                <c:pt idx="0">
                  <c:v>Anion-Cation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ACUSR08!$BM$5:$BM$7</c:f>
              <c:numCache>
                <c:formatCode>General</c:formatCode>
                <c:ptCount val="3"/>
                <c:pt idx="1">
                  <c:v>-8.5</c:v>
                </c:pt>
                <c:pt idx="2">
                  <c:v>-9.1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62-4238-9AC5-C9D9C793D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ACUSR08!$BN$2</c:f>
              <c:strCache>
                <c:ptCount val="1"/>
                <c:pt idx="0">
                  <c:v>Free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ACUSR08!$BN$5:$BN$7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5-4701-9848-0935F06A1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ACUSR08!$BO$2</c:f>
              <c:strCache>
                <c:ptCount val="1"/>
                <c:pt idx="0">
                  <c:v>WAD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ACUSR08!$A$5:$A$7</c:f>
              <c:numCache>
                <c:formatCode>m/d/yyyy</c:formatCode>
                <c:ptCount val="3"/>
                <c:pt idx="0">
                  <c:v>45342</c:v>
                </c:pt>
                <c:pt idx="1">
                  <c:v>45647</c:v>
                </c:pt>
                <c:pt idx="2">
                  <c:v>45683</c:v>
                </c:pt>
              </c:numCache>
            </c:numRef>
          </c:cat>
          <c:val>
            <c:numRef>
              <c:f>ACUSR08!$BO$5:$BO$7</c:f>
              <c:numCache>
                <c:formatCode>General</c:formatCode>
                <c:ptCount val="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28-4E3A-ACB0-1FDFF1C1F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ACDSI07!$C$2</c:f>
              <c:strCache>
                <c:ptCount val="1"/>
                <c:pt idx="0">
                  <c:v>pH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ACDSI07!$C$5:$C$15</c:f>
              <c:numCache>
                <c:formatCode>General</c:formatCode>
                <c:ptCount val="11"/>
                <c:pt idx="0">
                  <c:v>9.39</c:v>
                </c:pt>
                <c:pt idx="1">
                  <c:v>7.48</c:v>
                </c:pt>
                <c:pt idx="2">
                  <c:v>8.41</c:v>
                </c:pt>
                <c:pt idx="3">
                  <c:v>8.1</c:v>
                </c:pt>
                <c:pt idx="4">
                  <c:v>8.7899999999999991</c:v>
                </c:pt>
                <c:pt idx="5">
                  <c:v>8.7899999999999991</c:v>
                </c:pt>
                <c:pt idx="7">
                  <c:v>8.08</c:v>
                </c:pt>
                <c:pt idx="8">
                  <c:v>7.9</c:v>
                </c:pt>
                <c:pt idx="9">
                  <c:v>7.9</c:v>
                </c:pt>
                <c:pt idx="1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09-41B6-B82F-E102EE235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pH units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ACDSI07!$D$2</c:f>
              <c:strCache>
                <c:ptCount val="1"/>
                <c:pt idx="0">
                  <c:v>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ACDSI07!$D$5:$D$15</c:f>
              <c:numCache>
                <c:formatCode>General</c:formatCode>
                <c:ptCount val="11"/>
                <c:pt idx="0">
                  <c:v>161</c:v>
                </c:pt>
                <c:pt idx="1">
                  <c:v>130</c:v>
                </c:pt>
                <c:pt idx="2">
                  <c:v>202</c:v>
                </c:pt>
                <c:pt idx="3">
                  <c:v>210</c:v>
                </c:pt>
                <c:pt idx="4">
                  <c:v>197</c:v>
                </c:pt>
                <c:pt idx="5">
                  <c:v>319</c:v>
                </c:pt>
                <c:pt idx="6">
                  <c:v>276</c:v>
                </c:pt>
                <c:pt idx="7">
                  <c:v>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4-4305-AB92-C65340D18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µS/cm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ACDSI07!$E$2</c:f>
              <c:strCache>
                <c:ptCount val="1"/>
                <c:pt idx="0">
                  <c:v>Total Suspended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ACDSI07!$E$5:$E$15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280</c:v>
                </c:pt>
                <c:pt idx="9">
                  <c:v>220</c:v>
                </c:pt>
                <c:pt idx="10">
                  <c:v>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05-4CF7-A2EA-BD3EAA985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ACDSI07!$F$2</c:f>
              <c:strCache>
                <c:ptCount val="1"/>
                <c:pt idx="0">
                  <c:v>Total Dissolved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ACDSI07!$F$5:$F$15</c:f>
              <c:numCache>
                <c:formatCode>General</c:formatCode>
                <c:ptCount val="11"/>
                <c:pt idx="0">
                  <c:v>105</c:v>
                </c:pt>
                <c:pt idx="1">
                  <c:v>84</c:v>
                </c:pt>
                <c:pt idx="2">
                  <c:v>131</c:v>
                </c:pt>
                <c:pt idx="3">
                  <c:v>136</c:v>
                </c:pt>
                <c:pt idx="4">
                  <c:v>111</c:v>
                </c:pt>
                <c:pt idx="6">
                  <c:v>169</c:v>
                </c:pt>
                <c:pt idx="8">
                  <c:v>100</c:v>
                </c:pt>
                <c:pt idx="9">
                  <c:v>99</c:v>
                </c:pt>
                <c:pt idx="10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61-42D3-B2C9-03E3DA10C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ACDSI07!$G$2</c:f>
              <c:strCache>
                <c:ptCount val="1"/>
                <c:pt idx="0">
                  <c:v>Turbidity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ACDSI07!$G$5:$G$15</c:f>
              <c:numCache>
                <c:formatCode>General</c:formatCode>
                <c:ptCount val="11"/>
                <c:pt idx="5">
                  <c:v>1.9</c:v>
                </c:pt>
                <c:pt idx="7">
                  <c:v>1.2</c:v>
                </c:pt>
                <c:pt idx="8">
                  <c:v>120</c:v>
                </c:pt>
                <c:pt idx="9">
                  <c:v>290</c:v>
                </c:pt>
                <c:pt idx="10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12-4510-8F68-341EA5D0A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NTU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ACDSI07!$H$2</c:f>
              <c:strCache>
                <c:ptCount val="1"/>
                <c:pt idx="0">
                  <c:v>Sulfate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ACDSI07!$H$5:$H$15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1.7</c:v>
                </c:pt>
                <c:pt idx="9">
                  <c:v>1.9</c:v>
                </c:pt>
                <c:pt idx="1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A-4056-8F6A-F8F3FFEDF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ACDSI07!$I$2</c:f>
              <c:strCache>
                <c:ptCount val="1"/>
                <c:pt idx="0">
                  <c:v>Fluoride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ACDSI07!$I$5:$I$15</c:f>
              <c:numCache>
                <c:formatCode>General</c:formatCode>
                <c:ptCount val="11"/>
                <c:pt idx="0">
                  <c:v>0.7</c:v>
                </c:pt>
                <c:pt idx="1">
                  <c:v>0.4</c:v>
                </c:pt>
                <c:pt idx="2">
                  <c:v>0.5</c:v>
                </c:pt>
                <c:pt idx="3">
                  <c:v>0.6</c:v>
                </c:pt>
                <c:pt idx="4">
                  <c:v>0.7</c:v>
                </c:pt>
                <c:pt idx="6">
                  <c:v>0.6</c:v>
                </c:pt>
                <c:pt idx="7">
                  <c:v>0.6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AA-40C2-9D00-7494F21B6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ACDSI07!$J$2</c:f>
              <c:strCache>
                <c:ptCount val="1"/>
                <c:pt idx="0">
                  <c:v>Dissolved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ACDSI07!$J$5:$J$15</c:f>
              <c:numCache>
                <c:formatCode>General</c:formatCode>
                <c:ptCount val="11"/>
                <c:pt idx="0">
                  <c:v>7.0000000000000007E-2</c:v>
                </c:pt>
                <c:pt idx="1">
                  <c:v>0.44</c:v>
                </c:pt>
                <c:pt idx="2">
                  <c:v>0.04</c:v>
                </c:pt>
                <c:pt idx="3">
                  <c:v>0.03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0.15</c:v>
                </c:pt>
                <c:pt idx="9">
                  <c:v>0.3</c:v>
                </c:pt>
                <c:pt idx="10">
                  <c:v>8.0000000000000002E-3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BD-4775-B4A7-742327A50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ACDSI07!$K$2</c:f>
              <c:strCache>
                <c:ptCount val="1"/>
                <c:pt idx="0">
                  <c:v>Dissolved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ACDSI07!$K$5:$K$15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E-4FB3-9786-BFAF6D411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5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ACDSI07!$L$2</c:f>
              <c:strCache>
                <c:ptCount val="1"/>
                <c:pt idx="0">
                  <c:v>Dissolved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ACDSI07!$L$5:$L$15</c:f>
              <c:numCache>
                <c:formatCode>General</c:formatCode>
                <c:ptCount val="11"/>
                <c:pt idx="0">
                  <c:v>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C6-46FF-99C3-B8647B82E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ACDSI07!$M$2</c:f>
              <c:strCache>
                <c:ptCount val="1"/>
                <c:pt idx="0">
                  <c:v>Dissolved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ACDSI07!$M$5:$M$15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5B-4AEA-B0F7-94D03F928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249732854687724"/>
          <c:y val="0.12865740740740741"/>
          <c:w val="0.8299854732042172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ACDSI07!$N$2</c:f>
              <c:strCache>
                <c:ptCount val="1"/>
                <c:pt idx="0">
                  <c:v>Dissolved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ACDSI07!$N$5:$N$15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1.9E-2</c:v>
                </c:pt>
                <c:pt idx="9">
                  <c:v>1.9E-2</c:v>
                </c:pt>
                <c:pt idx="10">
                  <c:v>2.5000000000000001E-2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46-48EC-93FE-06F448C9A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ACDSI07!$O$2</c:f>
              <c:strCache>
                <c:ptCount val="1"/>
                <c:pt idx="0">
                  <c:v>Dissolved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ACDSI07!$O$5:$O$15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F1-405E-BABC-FFA676073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ACDSI07!$P$2</c:f>
              <c:strCache>
                <c:ptCount val="1"/>
                <c:pt idx="0">
                  <c:v>Dissolved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ACDSI07!$P$5:$P$15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B0-40B2-B83A-EFF6081F9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ACDSI07!$Q$2</c:f>
              <c:strCache>
                <c:ptCount val="1"/>
                <c:pt idx="0">
                  <c:v>
Dissolved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ACDSI07!$Q$5:$Q$15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59-4188-9FB3-DB35953DE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8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ACDSI07!$R$2</c:f>
              <c:strCache>
                <c:ptCount val="1"/>
                <c:pt idx="0">
                  <c:v>Dissolved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ACDSI07!$R$5:$R$15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2E-3</c:v>
                </c:pt>
                <c:pt idx="9">
                  <c:v>2E-3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EC-4000-AFCD-B8313DC5B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ACDSI07!$S$2</c:f>
              <c:strCache>
                <c:ptCount val="1"/>
                <c:pt idx="0">
                  <c:v>Dissolved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ACDSI07!$S$5:$S$15</c:f>
              <c:numCache>
                <c:formatCode>General</c:formatCode>
                <c:ptCount val="11"/>
                <c:pt idx="0">
                  <c:v>0.05</c:v>
                </c:pt>
                <c:pt idx="1">
                  <c:v>0.21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D4-481E-9307-7E48F8F1A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ACDSI07!$T$2</c:f>
              <c:strCache>
                <c:ptCount val="1"/>
                <c:pt idx="0">
                  <c:v>Dissolved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ACDSI07!$T$5:$T$15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E-4CED-8EF1-BA9947967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99263811535753"/>
          <c:y val="0.12865740740740741"/>
          <c:w val="0.83749016363573692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ACDSI07!$U$2</c:f>
              <c:strCache>
                <c:ptCount val="1"/>
                <c:pt idx="0">
                  <c:v>Dissolved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ACDSI07!$U$5:$U$15</c:f>
              <c:numCache>
                <c:formatCode>General</c:formatCode>
                <c:ptCount val="11"/>
                <c:pt idx="0">
                  <c:v>5.0000000000000001E-3</c:v>
                </c:pt>
                <c:pt idx="1">
                  <c:v>6.0000000000000001E-3</c:v>
                </c:pt>
                <c:pt idx="2">
                  <c:v>5.0000000000000001E-3</c:v>
                </c:pt>
                <c:pt idx="3">
                  <c:v>8.0000000000000002E-3</c:v>
                </c:pt>
                <c:pt idx="4">
                  <c:v>1E-3</c:v>
                </c:pt>
                <c:pt idx="6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25-453E-856B-4D53C3B74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ACDSI07!$V$2</c:f>
              <c:strCache>
                <c:ptCount val="1"/>
                <c:pt idx="0">
                  <c:v>Dissolved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ACDSI07!$V$5:$V$15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35-40DB-A657-90881D162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ACDSI07!$W$2</c:f>
              <c:strCache>
                <c:ptCount val="1"/>
                <c:pt idx="0">
                  <c:v>Dissolved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ACDSI07!$W$5:$W$15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2E-3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8-4163-A697-4DD4C31DC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ACDSI07!$X$2</c:f>
              <c:strCache>
                <c:ptCount val="1"/>
                <c:pt idx="0">
                  <c:v>Dissolved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ACDSI07!$X$5:$X$15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1E-3</c:v>
                </c:pt>
                <c:pt idx="9">
                  <c:v>1E-3</c:v>
                </c:pt>
                <c:pt idx="10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E-4C22-B9F8-C605991AC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ACDSI07!$Y$2</c:f>
              <c:strCache>
                <c:ptCount val="1"/>
                <c:pt idx="0">
                  <c:v>Dissolved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ACDSI07!$Y$5:$Y$15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15-4BF5-84AF-535CAAD54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ACDSI07!$Z$2</c:f>
              <c:strCache>
                <c:ptCount val="1"/>
                <c:pt idx="0">
                  <c:v>Dissolved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ACDSI07!$Z$5:$Z$15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AC-4B52-8B63-27A5F8B08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ACDSI07!$AA$2</c:f>
              <c:strCache>
                <c:ptCount val="1"/>
                <c:pt idx="0">
                  <c:v>Dissolved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ACDSI07!$AA$5:$AA$15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75-4B07-BD22-8934ED4DE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ACDSI07!$AB$2</c:f>
              <c:strCache>
                <c:ptCount val="1"/>
                <c:pt idx="0">
                  <c:v>Dissolved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ACDSI07!$AB$5:$AB$15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5.0000000000000001E-3</c:v>
                </c:pt>
                <c:pt idx="3">
                  <c:v>8.9999999999999993E-3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7.0000000000000001E-3</c:v>
                </c:pt>
                <c:pt idx="9">
                  <c:v>7.0000000000000001E-3</c:v>
                </c:pt>
                <c:pt idx="10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5-4D85-A248-37154EEF8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ACDSI07!$AC$2</c:f>
              <c:strCache>
                <c:ptCount val="1"/>
                <c:pt idx="0">
                  <c:v>Total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ACDSI07!$AC$5:$AC$15</c:f>
              <c:numCache>
                <c:formatCode>General</c:formatCode>
                <c:ptCount val="11"/>
                <c:pt idx="0">
                  <c:v>0.14000000000000001</c:v>
                </c:pt>
                <c:pt idx="1">
                  <c:v>2.1</c:v>
                </c:pt>
                <c:pt idx="2">
                  <c:v>0.12</c:v>
                </c:pt>
                <c:pt idx="3">
                  <c:v>7.0000000000000007E-2</c:v>
                </c:pt>
                <c:pt idx="4">
                  <c:v>0.46</c:v>
                </c:pt>
                <c:pt idx="5">
                  <c:v>0.1</c:v>
                </c:pt>
                <c:pt idx="6">
                  <c:v>0.08</c:v>
                </c:pt>
                <c:pt idx="7">
                  <c:v>0</c:v>
                </c:pt>
                <c:pt idx="8">
                  <c:v>4.0999999999999996</c:v>
                </c:pt>
                <c:pt idx="9">
                  <c:v>5.3</c:v>
                </c:pt>
                <c:pt idx="10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D-4A66-BA0A-DBEC9DDBF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ACDSI07!$AD$2</c:f>
              <c:strCache>
                <c:ptCount val="1"/>
                <c:pt idx="0">
                  <c:v>Total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ACDSI07!$AD$5:$AD$15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D6-4C91-AEEE-AC2A9703D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ACDSI07!$AE$2</c:f>
              <c:strCache>
                <c:ptCount val="1"/>
                <c:pt idx="0">
                  <c:v>Total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ACDSI07!$AE$5:$AE$15</c:f>
              <c:numCache>
                <c:formatCode>General</c:formatCode>
                <c:ptCount val="11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1E-3</c:v>
                </c:pt>
                <c:pt idx="5">
                  <c:v>1E-3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1E-3</c:v>
                </c:pt>
                <c:pt idx="10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EC-4670-8BF1-C16BEC4A4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4302644536585"/>
          <c:y val="0.12865740740740741"/>
          <c:w val="0.8525397610322864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ACDSI07!$AF$2</c:f>
              <c:strCache>
                <c:ptCount val="1"/>
                <c:pt idx="0">
                  <c:v>Total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ACDSI07!$AF$5:$AF$15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64-43CE-BD6F-3816CC73C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ACDSI07!$AG$2</c:f>
              <c:strCache>
                <c:ptCount val="1"/>
                <c:pt idx="0">
                  <c:v>Total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ACDSI07!$AG$5:$AG$15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2.1999999999999999E-2</c:v>
                </c:pt>
                <c:pt idx="9">
                  <c:v>2.3E-2</c:v>
                </c:pt>
                <c:pt idx="10">
                  <c:v>2.5999999999999999E-2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C-474F-9D86-65DB89D63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ACDSI07!$AH$2</c:f>
              <c:strCache>
                <c:ptCount val="1"/>
                <c:pt idx="0">
                  <c:v>Total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ACDSI07!$AH$5:$AH$15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3B-4560-854C-C83F6922E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ACDSI07!$AI$2</c:f>
              <c:strCache>
                <c:ptCount val="1"/>
                <c:pt idx="0">
                  <c:v>Total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ACDSI07!$AI$5:$AI$15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43-4808-9B4E-6178CBEE3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ACDSI07!$AJ$2</c:f>
              <c:strCache>
                <c:ptCount val="1"/>
                <c:pt idx="0">
                  <c:v>
Total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ACDSI07!$AJ$5:$AJ$15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3.0000000000000001E-3</c:v>
                </c:pt>
                <c:pt idx="9">
                  <c:v>6.0000000000000001E-3</c:v>
                </c:pt>
                <c:pt idx="10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82-4B20-98BA-962BFB71C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ACDSI07!$AK$2</c:f>
              <c:strCache>
                <c:ptCount val="1"/>
                <c:pt idx="0">
                  <c:v>Total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ACDSI07!$AK$5:$AK$15</c:f>
              <c:numCache>
                <c:formatCode>General</c:formatCode>
                <c:ptCount val="11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59-438E-9B9A-0403FD959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ACDSI07!$AL$2</c:f>
              <c:strCache>
                <c:ptCount val="1"/>
                <c:pt idx="0">
                  <c:v>Total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ACDSI07!$AL$5:$AL$15</c:f>
              <c:numCache>
                <c:formatCode>General</c:formatCode>
                <c:ptCount val="11"/>
                <c:pt idx="0">
                  <c:v>0.1</c:v>
                </c:pt>
                <c:pt idx="1">
                  <c:v>1.37</c:v>
                </c:pt>
                <c:pt idx="2">
                  <c:v>0.08</c:v>
                </c:pt>
                <c:pt idx="3">
                  <c:v>0</c:v>
                </c:pt>
                <c:pt idx="4">
                  <c:v>0.24</c:v>
                </c:pt>
                <c:pt idx="6">
                  <c:v>0</c:v>
                </c:pt>
                <c:pt idx="8">
                  <c:v>4.0000000000000001E-3</c:v>
                </c:pt>
                <c:pt idx="9">
                  <c:v>8.0000000000000002E-3</c:v>
                </c:pt>
                <c:pt idx="10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1-4EA5-BC99-18068A36F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ACDSI07!$AM$2</c:f>
              <c:strCache>
                <c:ptCount val="1"/>
                <c:pt idx="0">
                  <c:v>Total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ACDSI07!$AM$5:$AM$15</c:f>
              <c:numCache>
                <c:formatCode>General</c:formatCode>
                <c:ptCount val="11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3.0000000000000001E-3</c:v>
                </c:pt>
                <c:pt idx="9">
                  <c:v>6.0000000000000001E-3</c:v>
                </c:pt>
                <c:pt idx="10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56-4760-B150-A7E415ECB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38425027789402"/>
          <c:y val="0.12865740740740741"/>
          <c:w val="0.8460985371997582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ACDSI07!$AN$2</c:f>
              <c:strCache>
                <c:ptCount val="1"/>
                <c:pt idx="0">
                  <c:v>Total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ACDSI07!$AN$5:$AN$15</c:f>
              <c:numCache>
                <c:formatCode>General</c:formatCode>
                <c:ptCount val="11"/>
                <c:pt idx="0">
                  <c:v>7.0000000000000001E-3</c:v>
                </c:pt>
                <c:pt idx="1">
                  <c:v>1.6E-2</c:v>
                </c:pt>
                <c:pt idx="2">
                  <c:v>7.0000000000000001E-3</c:v>
                </c:pt>
                <c:pt idx="3">
                  <c:v>6.0000000000000001E-3</c:v>
                </c:pt>
                <c:pt idx="4">
                  <c:v>1.2E-2</c:v>
                </c:pt>
                <c:pt idx="6">
                  <c:v>8.9999999999999993E-3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9A-446D-ABA2-47B04D859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ACDSI07!$AO$2</c:f>
              <c:strCache>
                <c:ptCount val="1"/>
                <c:pt idx="0">
                  <c:v>Total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ACDSI07!$AO$5:$AO$15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4-43A0-BADF-D3BDDFF9B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ACDSI07!$AP$2</c:f>
              <c:strCache>
                <c:ptCount val="1"/>
                <c:pt idx="0">
                  <c:v>Total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ACDSI07!$AP$5:$AP$15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F8-48EB-AB3A-3FA49AB62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ACDSI07!$AQ$2</c:f>
              <c:strCache>
                <c:ptCount val="1"/>
                <c:pt idx="0">
                  <c:v>Total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ACDSI07!$AQ$5:$AQ$15</c:f>
              <c:numCache>
                <c:formatCode>General</c:formatCode>
                <c:ptCount val="11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5.0000000000000001E-3</c:v>
                </c:pt>
                <c:pt idx="9">
                  <c:v>8.9999999999999993E-3</c:v>
                </c:pt>
                <c:pt idx="10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0D-4F61-AF18-7653D5713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ACDSI07!$AR$2</c:f>
              <c:strCache>
                <c:ptCount val="1"/>
                <c:pt idx="0">
                  <c:v>Total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ACDSI07!$AR$5:$AR$15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1E-3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02-4CE1-9DC7-E525FEC2E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ACDSI07!$AS$2</c:f>
              <c:strCache>
                <c:ptCount val="1"/>
                <c:pt idx="0">
                  <c:v>Total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ACDSI07!$AS$5:$AS$15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1E-4</c:v>
                </c:pt>
                <c:pt idx="9">
                  <c:v>6.0000000000000002E-5</c:v>
                </c:pt>
                <c:pt idx="10">
                  <c:v>1.2999999999999999E-4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7E-47DB-A1AB-C66109396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20765339115221"/>
          <c:y val="0.12865740740740741"/>
          <c:w val="0.8632751340865000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ACDSI07!$AT$2</c:f>
              <c:strCache>
                <c:ptCount val="1"/>
                <c:pt idx="0">
                  <c:v>Total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ACDSI07!$AT$5:$AT$15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3-431B-9084-96E38405F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ACDSI07!$AU$2</c:f>
              <c:strCache>
                <c:ptCount val="1"/>
                <c:pt idx="0">
                  <c:v>Total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ACDSI07!$AU$5:$AU$15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6.0000000000000001E-3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1.4999999999999999E-2</c:v>
                </c:pt>
                <c:pt idx="9">
                  <c:v>4.7E-2</c:v>
                </c:pt>
                <c:pt idx="10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8B-47A7-B69C-D36A33E75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ACDSI07!$AV$2</c:f>
              <c:strCache>
                <c:ptCount val="1"/>
                <c:pt idx="0">
                  <c:v>Total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ACDSI07!$AV$5:$AV$15</c:f>
              <c:numCache>
                <c:formatCode>#,##0</c:formatCode>
                <c:ptCount val="11"/>
                <c:pt idx="0">
                  <c:v>68</c:v>
                </c:pt>
                <c:pt idx="1">
                  <c:v>67</c:v>
                </c:pt>
                <c:pt idx="2" formatCode="General">
                  <c:v>96</c:v>
                </c:pt>
                <c:pt idx="3" formatCode="General">
                  <c:v>104</c:v>
                </c:pt>
                <c:pt idx="4">
                  <c:v>86</c:v>
                </c:pt>
                <c:pt idx="5">
                  <c:v>159</c:v>
                </c:pt>
                <c:pt idx="6">
                  <c:v>104</c:v>
                </c:pt>
                <c:pt idx="7">
                  <c:v>228</c:v>
                </c:pt>
                <c:pt idx="8">
                  <c:v>85</c:v>
                </c:pt>
                <c:pt idx="9">
                  <c:v>85</c:v>
                </c:pt>
                <c:pt idx="10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6D-48E2-AF68-97FDA0EA6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ACDSI07!$AW$2</c:f>
              <c:strCache>
                <c:ptCount val="1"/>
                <c:pt idx="0">
                  <c:v>Bicarbonate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ACDSI07!$AW$5:$AW$15</c:f>
              <c:numCache>
                <c:formatCode>#,##0</c:formatCode>
                <c:ptCount val="11"/>
                <c:pt idx="0">
                  <c:v>38</c:v>
                </c:pt>
                <c:pt idx="1">
                  <c:v>67</c:v>
                </c:pt>
                <c:pt idx="2" formatCode="General">
                  <c:v>88</c:v>
                </c:pt>
                <c:pt idx="3" formatCode="General">
                  <c:v>104</c:v>
                </c:pt>
                <c:pt idx="4">
                  <c:v>72</c:v>
                </c:pt>
                <c:pt idx="5">
                  <c:v>135</c:v>
                </c:pt>
                <c:pt idx="6">
                  <c:v>80</c:v>
                </c:pt>
                <c:pt idx="7">
                  <c:v>228</c:v>
                </c:pt>
                <c:pt idx="8">
                  <c:v>85</c:v>
                </c:pt>
                <c:pt idx="9">
                  <c:v>85</c:v>
                </c:pt>
                <c:pt idx="10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76-4C58-ACA5-388F98108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325205726095833E-2"/>
          <c:y val="0.12865740740740741"/>
          <c:w val="0.8761575817515564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ACDSI07!$AX$2</c:f>
              <c:strCache>
                <c:ptCount val="1"/>
                <c:pt idx="0">
                  <c:v>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ACDSI07!$AX$5:$AX$15</c:f>
              <c:numCache>
                <c:formatCode>#,##0</c:formatCode>
                <c:ptCount val="11"/>
                <c:pt idx="0">
                  <c:v>30</c:v>
                </c:pt>
                <c:pt idx="1">
                  <c:v>0</c:v>
                </c:pt>
                <c:pt idx="2">
                  <c:v>8</c:v>
                </c:pt>
                <c:pt idx="3">
                  <c:v>0</c:v>
                </c:pt>
                <c:pt idx="4">
                  <c:v>15</c:v>
                </c:pt>
                <c:pt idx="5">
                  <c:v>24</c:v>
                </c:pt>
                <c:pt idx="6">
                  <c:v>24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3B-49CB-B465-B0C56682B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061935494778129"/>
          <c:y val="0.12865740740740741"/>
          <c:w val="0.8718634325298709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ACDSI07!$AY$2</c:f>
              <c:strCache>
                <c:ptCount val="1"/>
                <c:pt idx="0">
                  <c:v>Hydroxide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ACDSI07!$AY$5:$AY$15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BE-4598-9F03-8D44DF08C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6642955862399"/>
          <c:y val="0.12865740740740741"/>
          <c:w val="0.8697163579190282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ACDSI07!$AZ$2</c:f>
              <c:strCache>
                <c:ptCount val="1"/>
                <c:pt idx="0">
                  <c:v>Total Hardness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ACDSI07!$AZ$5:$AZ$15</c:f>
              <c:numCache>
                <c:formatCode>#,##0</c:formatCode>
                <c:ptCount val="11"/>
                <c:pt idx="0">
                  <c:v>60</c:v>
                </c:pt>
                <c:pt idx="1">
                  <c:v>46</c:v>
                </c:pt>
                <c:pt idx="2" formatCode="General">
                  <c:v>75</c:v>
                </c:pt>
                <c:pt idx="3" formatCode="General">
                  <c:v>84</c:v>
                </c:pt>
                <c:pt idx="4">
                  <c:v>60</c:v>
                </c:pt>
                <c:pt idx="5">
                  <c:v>123</c:v>
                </c:pt>
                <c:pt idx="6">
                  <c:v>92</c:v>
                </c:pt>
                <c:pt idx="7">
                  <c:v>152</c:v>
                </c:pt>
                <c:pt idx="8">
                  <c:v>50</c:v>
                </c:pt>
                <c:pt idx="9">
                  <c:v>53</c:v>
                </c:pt>
                <c:pt idx="10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7-454C-A19F-054C4BFC4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178131115253111E-2"/>
          <c:y val="0.12865740740740741"/>
          <c:w val="0.87830465636239918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ACDSI07!$BA$2</c:f>
              <c:strCache>
                <c:ptCount val="1"/>
                <c:pt idx="0">
                  <c:v>Chloride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ACDSI07!$BA$5:$BA$15</c:f>
              <c:numCache>
                <c:formatCode>#,##0</c:formatCode>
                <c:ptCount val="11"/>
                <c:pt idx="0">
                  <c:v>7</c:v>
                </c:pt>
                <c:pt idx="1">
                  <c:v>4</c:v>
                </c:pt>
                <c:pt idx="2" formatCode="General">
                  <c:v>6</c:v>
                </c:pt>
                <c:pt idx="3" formatCode="General">
                  <c:v>5</c:v>
                </c:pt>
                <c:pt idx="4">
                  <c:v>7</c:v>
                </c:pt>
                <c:pt idx="5">
                  <c:v>16</c:v>
                </c:pt>
                <c:pt idx="6">
                  <c:v>24</c:v>
                </c:pt>
                <c:pt idx="7">
                  <c:v>34</c:v>
                </c:pt>
                <c:pt idx="8">
                  <c:v>5</c:v>
                </c:pt>
                <c:pt idx="9">
                  <c:v>6</c:v>
                </c:pt>
                <c:pt idx="1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A4-470F-86D4-6EB5C1CEF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ACDSI07!$BB$2</c:f>
              <c:strCache>
                <c:ptCount val="1"/>
                <c:pt idx="0">
                  <c:v>Dissolved 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ACDSI07!$BB$5:$BB$15</c:f>
              <c:numCache>
                <c:formatCode>#,##0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C-4BAE-9831-3D83825AC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ACDSI07!$BC$2</c:f>
              <c:strCache>
                <c:ptCount val="1"/>
                <c:pt idx="0">
                  <c:v>Total
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ACDSI07!$BC$5:$BC$15</c:f>
              <c:numCache>
                <c:formatCode>General</c:formatCode>
                <c:ptCount val="11"/>
                <c:pt idx="0">
                  <c:v>16</c:v>
                </c:pt>
                <c:pt idx="1">
                  <c:v>12</c:v>
                </c:pt>
                <c:pt idx="2">
                  <c:v>20</c:v>
                </c:pt>
                <c:pt idx="3">
                  <c:v>22</c:v>
                </c:pt>
                <c:pt idx="4">
                  <c:v>16</c:v>
                </c:pt>
                <c:pt idx="5">
                  <c:v>31</c:v>
                </c:pt>
                <c:pt idx="6">
                  <c:v>22</c:v>
                </c:pt>
                <c:pt idx="7">
                  <c:v>31</c:v>
                </c:pt>
                <c:pt idx="8">
                  <c:v>12</c:v>
                </c:pt>
                <c:pt idx="9">
                  <c:v>13</c:v>
                </c:pt>
                <c:pt idx="10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B9-44E4-8BB5-AABD597DA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ACDSI07!$BD$2</c:f>
              <c:strCache>
                <c:ptCount val="1"/>
                <c:pt idx="0">
                  <c:v>Dissolved 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ACDSI07!$BD$5:$BD$15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66-4A24-9C65-F76513BC8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ACDSI07!$BE$2</c:f>
              <c:strCache>
                <c:ptCount val="1"/>
                <c:pt idx="0">
                  <c:v>Total
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ACDSI07!$BE$5:$BE$15</c:f>
              <c:numCache>
                <c:formatCode>General</c:formatCode>
                <c:ptCount val="11"/>
                <c:pt idx="0">
                  <c:v>5</c:v>
                </c:pt>
                <c:pt idx="1">
                  <c:v>4</c:v>
                </c:pt>
                <c:pt idx="2">
                  <c:v>6</c:v>
                </c:pt>
                <c:pt idx="3">
                  <c:v>7</c:v>
                </c:pt>
                <c:pt idx="4">
                  <c:v>5</c:v>
                </c:pt>
                <c:pt idx="5">
                  <c:v>11</c:v>
                </c:pt>
                <c:pt idx="6">
                  <c:v>9</c:v>
                </c:pt>
                <c:pt idx="7">
                  <c:v>18</c:v>
                </c:pt>
                <c:pt idx="8">
                  <c:v>4.7</c:v>
                </c:pt>
                <c:pt idx="9">
                  <c:v>5</c:v>
                </c:pt>
                <c:pt idx="10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09-4E9B-A582-DAEB128F4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ACDSI07!$BF$2</c:f>
              <c:strCache>
                <c:ptCount val="1"/>
                <c:pt idx="0">
                  <c:v>Dissolved 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ACDSI07!$BF$5:$BF$15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17-4DB3-8EB2-7932E730E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ACDSI07!$BG$2</c:f>
              <c:strCache>
                <c:ptCount val="1"/>
                <c:pt idx="0">
                  <c:v>Total
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ACDSI07!$BG$5:$BG$15</c:f>
              <c:numCache>
                <c:formatCode>General</c:formatCode>
                <c:ptCount val="1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4</c:v>
                </c:pt>
                <c:pt idx="7">
                  <c:v>5</c:v>
                </c:pt>
                <c:pt idx="8">
                  <c:v>3.3</c:v>
                </c:pt>
                <c:pt idx="9">
                  <c:v>3.3</c:v>
                </c:pt>
                <c:pt idx="10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93-4815-B263-4E253E4C0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ACDSI07!$BH$2</c:f>
              <c:strCache>
                <c:ptCount val="1"/>
                <c:pt idx="0">
                  <c:v>Dissolved 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ACDSI07!$BH$5:$BH$15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91-4BF5-82D1-328CF0B52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ACDSI07!$BI$2</c:f>
              <c:strCache>
                <c:ptCount val="1"/>
                <c:pt idx="0">
                  <c:v>Total
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ACDSI07!$BI$5:$BI$15</c:f>
              <c:numCache>
                <c:formatCode>General</c:formatCode>
                <c:ptCount val="11"/>
                <c:pt idx="0">
                  <c:v>12</c:v>
                </c:pt>
                <c:pt idx="1">
                  <c:v>9</c:v>
                </c:pt>
                <c:pt idx="2">
                  <c:v>13</c:v>
                </c:pt>
                <c:pt idx="3">
                  <c:v>14</c:v>
                </c:pt>
                <c:pt idx="4">
                  <c:v>14</c:v>
                </c:pt>
                <c:pt idx="5">
                  <c:v>25</c:v>
                </c:pt>
                <c:pt idx="6">
                  <c:v>26</c:v>
                </c:pt>
                <c:pt idx="7">
                  <c:v>57</c:v>
                </c:pt>
                <c:pt idx="8">
                  <c:v>12</c:v>
                </c:pt>
                <c:pt idx="9">
                  <c:v>12</c:v>
                </c:pt>
                <c:pt idx="10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A5-4A80-8222-3B513C148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ACDSI07!$BJ$2</c:f>
              <c:strCache>
                <c:ptCount val="1"/>
                <c:pt idx="0">
                  <c:v>Dissolved Sulfur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ACDSI07!$BJ$5:$BJ$15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9-49C6-AC47-04571CD65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ACDSI07!$BK$2</c:f>
              <c:strCache>
                <c:ptCount val="1"/>
                <c:pt idx="0">
                  <c:v>Sum of Cation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ACDSI07!$BK$5:$BK$15</c:f>
              <c:numCache>
                <c:formatCode>General</c:formatCode>
                <c:ptCount val="11"/>
                <c:pt idx="0">
                  <c:v>1.58</c:v>
                </c:pt>
                <c:pt idx="1">
                  <c:v>1.45</c:v>
                </c:pt>
                <c:pt idx="2">
                  <c:v>2.11</c:v>
                </c:pt>
                <c:pt idx="3">
                  <c:v>2.2200000000000002</c:v>
                </c:pt>
                <c:pt idx="4">
                  <c:v>1.94</c:v>
                </c:pt>
                <c:pt idx="5">
                  <c:v>3.67</c:v>
                </c:pt>
                <c:pt idx="6">
                  <c:v>2.84</c:v>
                </c:pt>
                <c:pt idx="7">
                  <c:v>5.64</c:v>
                </c:pt>
                <c:pt idx="8">
                  <c:v>1.6</c:v>
                </c:pt>
                <c:pt idx="9">
                  <c:v>1.68</c:v>
                </c:pt>
                <c:pt idx="10">
                  <c:v>3.72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AD8-A199-DAC4486D6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ACDSI07!$BL$2</c:f>
              <c:strCache>
                <c:ptCount val="1"/>
                <c:pt idx="0">
                  <c:v>Sum of Anion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ACDSI07!$BL$5:$BL$15</c:f>
              <c:numCache>
                <c:formatCode>General</c:formatCode>
                <c:ptCount val="11"/>
                <c:pt idx="0">
                  <c:v>1.83</c:v>
                </c:pt>
                <c:pt idx="1">
                  <c:v>1.42</c:v>
                </c:pt>
                <c:pt idx="2">
                  <c:v>2.16</c:v>
                </c:pt>
                <c:pt idx="3">
                  <c:v>2.38</c:v>
                </c:pt>
                <c:pt idx="4">
                  <c:v>1.92</c:v>
                </c:pt>
                <c:pt idx="5">
                  <c:v>3.67</c:v>
                </c:pt>
                <c:pt idx="6">
                  <c:v>3.07</c:v>
                </c:pt>
                <c:pt idx="7">
                  <c:v>5.58</c:v>
                </c:pt>
                <c:pt idx="8">
                  <c:v>1.89</c:v>
                </c:pt>
                <c:pt idx="9">
                  <c:v>1.89</c:v>
                </c:pt>
                <c:pt idx="10">
                  <c:v>4.4800000000000004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F1-466D-B669-28B8F4BD9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ACDSI07!$BM$2</c:f>
              <c:strCache>
                <c:ptCount val="1"/>
                <c:pt idx="0">
                  <c:v>Anion-Cation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ACDSI07!$BM$5:$BM$15</c:f>
              <c:numCache>
                <c:formatCode>General</c:formatCode>
                <c:ptCount val="11"/>
                <c:pt idx="5">
                  <c:v>0.03</c:v>
                </c:pt>
                <c:pt idx="7">
                  <c:v>0.52</c:v>
                </c:pt>
                <c:pt idx="8">
                  <c:v>-8.3000000000000007</c:v>
                </c:pt>
                <c:pt idx="9">
                  <c:v>-5.9</c:v>
                </c:pt>
                <c:pt idx="10">
                  <c:v>-9.3000000000000007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E75-A563-4544DCE8C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ACDSI07!$BN$2</c:f>
              <c:strCache>
                <c:ptCount val="1"/>
                <c:pt idx="0">
                  <c:v>Free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ACDSI07!$BN$5:$BN$15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1E-4C65-979A-561EAB61D5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ACDSI07!$BO$2</c:f>
              <c:strCache>
                <c:ptCount val="1"/>
                <c:pt idx="0">
                  <c:v>WAD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ACDSI07!$A$5:$A$15</c:f>
              <c:numCache>
                <c:formatCode>m/d/yyyy</c:formatCode>
                <c:ptCount val="11"/>
                <c:pt idx="0">
                  <c:v>44217</c:v>
                </c:pt>
                <c:pt idx="1">
                  <c:v>44237</c:v>
                </c:pt>
                <c:pt idx="2">
                  <c:v>44272</c:v>
                </c:pt>
                <c:pt idx="3">
                  <c:v>44294</c:v>
                </c:pt>
                <c:pt idx="4">
                  <c:v>44621</c:v>
                </c:pt>
                <c:pt idx="5">
                  <c:v>44995</c:v>
                </c:pt>
                <c:pt idx="6">
                  <c:v>45036</c:v>
                </c:pt>
                <c:pt idx="7">
                  <c:v>45430</c:v>
                </c:pt>
                <c:pt idx="8">
                  <c:v>45647</c:v>
                </c:pt>
                <c:pt idx="9">
                  <c:v>45683</c:v>
                </c:pt>
                <c:pt idx="10">
                  <c:v>45772</c:v>
                </c:pt>
              </c:numCache>
            </c:numRef>
          </c:cat>
          <c:val>
            <c:numRef>
              <c:f>ACDSI07!$BO$5:$BO$15</c:f>
              <c:numCache>
                <c:formatCode>General</c:formatCode>
                <c:ptCount val="11"/>
                <c:pt idx="5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4B-4A05-9163-B5333DBDD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ACUSR01!$C$2</c:f>
              <c:strCache>
                <c:ptCount val="1"/>
                <c:pt idx="0">
                  <c:v>pH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ACUSR01!$C$5:$C$21</c:f>
              <c:numCache>
                <c:formatCode>General</c:formatCode>
                <c:ptCount val="17"/>
                <c:pt idx="0">
                  <c:v>7.63</c:v>
                </c:pt>
                <c:pt idx="1">
                  <c:v>7.13</c:v>
                </c:pt>
                <c:pt idx="2">
                  <c:v>7.42</c:v>
                </c:pt>
                <c:pt idx="3">
                  <c:v>7.49</c:v>
                </c:pt>
                <c:pt idx="6">
                  <c:v>7.88</c:v>
                </c:pt>
                <c:pt idx="7">
                  <c:v>7.93</c:v>
                </c:pt>
                <c:pt idx="8">
                  <c:v>7.96</c:v>
                </c:pt>
                <c:pt idx="9">
                  <c:v>8.0399999999999991</c:v>
                </c:pt>
                <c:pt idx="10">
                  <c:v>7.78</c:v>
                </c:pt>
                <c:pt idx="12">
                  <c:v>8.27</c:v>
                </c:pt>
                <c:pt idx="14">
                  <c:v>7.8</c:v>
                </c:pt>
                <c:pt idx="15">
                  <c:v>7.9</c:v>
                </c:pt>
                <c:pt idx="16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0-4874-9E89-C473CDAF8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pH units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ACUSR01!$D$2</c:f>
              <c:strCache>
                <c:ptCount val="1"/>
                <c:pt idx="0">
                  <c:v>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ACUSR01!$D$5:$D$21</c:f>
              <c:numCache>
                <c:formatCode>General</c:formatCode>
                <c:ptCount val="17"/>
                <c:pt idx="0">
                  <c:v>211</c:v>
                </c:pt>
                <c:pt idx="1">
                  <c:v>115</c:v>
                </c:pt>
                <c:pt idx="2">
                  <c:v>115</c:v>
                </c:pt>
                <c:pt idx="3">
                  <c:v>128</c:v>
                </c:pt>
                <c:pt idx="6">
                  <c:v>203</c:v>
                </c:pt>
                <c:pt idx="7">
                  <c:v>234</c:v>
                </c:pt>
                <c:pt idx="8">
                  <c:v>173</c:v>
                </c:pt>
                <c:pt idx="9">
                  <c:v>334</c:v>
                </c:pt>
                <c:pt idx="10">
                  <c:v>120</c:v>
                </c:pt>
                <c:pt idx="11">
                  <c:v>225</c:v>
                </c:pt>
                <c:pt idx="12">
                  <c:v>177</c:v>
                </c:pt>
                <c:pt idx="13">
                  <c:v>162</c:v>
                </c:pt>
                <c:pt idx="14">
                  <c:v>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12-44F7-B68E-E4292127D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µS/cm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ACUSR01!$E$2</c:f>
              <c:strCache>
                <c:ptCount val="1"/>
                <c:pt idx="0">
                  <c:v>Total Suspended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ACUSR01!$E$5:$E$21</c:f>
              <c:numCache>
                <c:formatCode>General</c:formatCode>
                <c:ptCount val="17"/>
                <c:pt idx="12">
                  <c:v>9</c:v>
                </c:pt>
                <c:pt idx="14">
                  <c:v>0</c:v>
                </c:pt>
                <c:pt idx="15">
                  <c:v>120</c:v>
                </c:pt>
                <c:pt idx="16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89-4F6B-BBC5-C3E141B8D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ACUSR01!$F$2</c:f>
              <c:strCache>
                <c:ptCount val="1"/>
                <c:pt idx="0">
                  <c:v>Total Dissolved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ACUSR01!$F$5:$F$21</c:f>
              <c:numCache>
                <c:formatCode>General</c:formatCode>
                <c:ptCount val="17"/>
                <c:pt idx="0">
                  <c:v>137</c:v>
                </c:pt>
                <c:pt idx="1">
                  <c:v>75</c:v>
                </c:pt>
                <c:pt idx="2">
                  <c:v>75</c:v>
                </c:pt>
                <c:pt idx="3">
                  <c:v>83</c:v>
                </c:pt>
                <c:pt idx="6">
                  <c:v>132</c:v>
                </c:pt>
                <c:pt idx="7">
                  <c:v>152</c:v>
                </c:pt>
                <c:pt idx="8">
                  <c:v>129</c:v>
                </c:pt>
                <c:pt idx="9">
                  <c:v>217</c:v>
                </c:pt>
                <c:pt idx="10">
                  <c:v>84</c:v>
                </c:pt>
                <c:pt idx="11">
                  <c:v>125</c:v>
                </c:pt>
                <c:pt idx="13">
                  <c:v>109</c:v>
                </c:pt>
                <c:pt idx="15">
                  <c:v>93</c:v>
                </c:pt>
                <c:pt idx="16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EA-4B47-BDBA-BC80A0FF5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ACUSR01!$G$2</c:f>
              <c:strCache>
                <c:ptCount val="1"/>
                <c:pt idx="0">
                  <c:v>Turbidity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ACUSR01!$G$5:$G$21</c:f>
              <c:numCache>
                <c:formatCode>General</c:formatCode>
                <c:ptCount val="17"/>
                <c:pt idx="12">
                  <c:v>10.9</c:v>
                </c:pt>
                <c:pt idx="14">
                  <c:v>24.2</c:v>
                </c:pt>
                <c:pt idx="15">
                  <c:v>250</c:v>
                </c:pt>
                <c:pt idx="16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CF-4174-9A3D-1F4E4ADE1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NTU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ACUSR01!$H$2</c:f>
              <c:strCache>
                <c:ptCount val="1"/>
                <c:pt idx="0">
                  <c:v>Sulfate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ACUSR01!$H$5:$H$21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1.1000000000000001</c:v>
                </c:pt>
                <c:pt idx="1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7E-4E8C-BD02-51DB11FB8E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ACUSR01!$I$2</c:f>
              <c:strCache>
                <c:ptCount val="1"/>
                <c:pt idx="0">
                  <c:v>Fluoride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ACUSR01!$I$5:$I$21</c:f>
              <c:numCache>
                <c:formatCode>General</c:formatCode>
                <c:ptCount val="17"/>
                <c:pt idx="0">
                  <c:v>0.4</c:v>
                </c:pt>
                <c:pt idx="1">
                  <c:v>0.9</c:v>
                </c:pt>
                <c:pt idx="2">
                  <c:v>0.9</c:v>
                </c:pt>
                <c:pt idx="3">
                  <c:v>1</c:v>
                </c:pt>
                <c:pt idx="6">
                  <c:v>1.6</c:v>
                </c:pt>
                <c:pt idx="7">
                  <c:v>1.7</c:v>
                </c:pt>
                <c:pt idx="8">
                  <c:v>1.8</c:v>
                </c:pt>
                <c:pt idx="9">
                  <c:v>1.8</c:v>
                </c:pt>
                <c:pt idx="10">
                  <c:v>1</c:v>
                </c:pt>
                <c:pt idx="11">
                  <c:v>0.6</c:v>
                </c:pt>
                <c:pt idx="13">
                  <c:v>1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98-4342-A8D3-6A90B25FC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ACUSR01!$J$2</c:f>
              <c:strCache>
                <c:ptCount val="1"/>
                <c:pt idx="0">
                  <c:v>Dissolved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ACUSR01!$J$5:$J$21</c:f>
              <c:numCache>
                <c:formatCode>General</c:formatCode>
                <c:ptCount val="17"/>
                <c:pt idx="0">
                  <c:v>0.04</c:v>
                </c:pt>
                <c:pt idx="1">
                  <c:v>0.31</c:v>
                </c:pt>
                <c:pt idx="2">
                  <c:v>0.28000000000000003</c:v>
                </c:pt>
                <c:pt idx="3">
                  <c:v>7.0000000000000007E-2</c:v>
                </c:pt>
                <c:pt idx="4">
                  <c:v>0.03</c:v>
                </c:pt>
                <c:pt idx="5">
                  <c:v>0.04</c:v>
                </c:pt>
                <c:pt idx="6">
                  <c:v>7.0000000000000007E-2</c:v>
                </c:pt>
                <c:pt idx="7">
                  <c:v>0.28000000000000003</c:v>
                </c:pt>
                <c:pt idx="8">
                  <c:v>0.01</c:v>
                </c:pt>
                <c:pt idx="9">
                  <c:v>0.02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0.01</c:v>
                </c:pt>
                <c:pt idx="14">
                  <c:v>0.02</c:v>
                </c:pt>
                <c:pt idx="15">
                  <c:v>0.28999999999999998</c:v>
                </c:pt>
                <c:pt idx="16">
                  <c:v>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D-41EA-B00F-F75AC51923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ACUSR01!$K$2</c:f>
              <c:strCache>
                <c:ptCount val="1"/>
                <c:pt idx="0">
                  <c:v>Dissolved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ACUSR01!$K$5:$K$21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4D-4FD9-B9D2-0E7CBA268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5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ACUSR01!$L$2</c:f>
              <c:strCache>
                <c:ptCount val="1"/>
                <c:pt idx="0">
                  <c:v>Dissolved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ACUSR01!$L$5:$L$21</c:f>
              <c:numCache>
                <c:formatCode>General</c:formatCode>
                <c:ptCount val="17"/>
                <c:pt idx="0">
                  <c:v>0</c:v>
                </c:pt>
                <c:pt idx="1">
                  <c:v>3.0000000000000001E-3</c:v>
                </c:pt>
                <c:pt idx="2">
                  <c:v>3.0000000000000001E-3</c:v>
                </c:pt>
                <c:pt idx="3">
                  <c:v>1E-3</c:v>
                </c:pt>
                <c:pt idx="4">
                  <c:v>1E-3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2E-3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2">
                  <c:v>2E-3</c:v>
                </c:pt>
                <c:pt idx="13">
                  <c:v>2E-3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B-4E2A-84BC-2D64388EF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ACUSR01!$M$2</c:f>
              <c:strCache>
                <c:ptCount val="1"/>
                <c:pt idx="0">
                  <c:v>Dissolved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ACUSR01!$M$5:$M$21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F2-49BA-804C-A3B1C5E9E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249732854687724"/>
          <c:y val="0.12865740740740741"/>
          <c:w val="0.8299854732042172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ACUSR01!$N$2</c:f>
              <c:strCache>
                <c:ptCount val="1"/>
                <c:pt idx="0">
                  <c:v>Dissolved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ACUSR01!$N$5:$N$21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  <c:pt idx="15">
                  <c:v>1.9E-2</c:v>
                </c:pt>
                <c:pt idx="16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78-478D-9CF1-D709182B8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ACUSR01!$O$2</c:f>
              <c:strCache>
                <c:ptCount val="1"/>
                <c:pt idx="0">
                  <c:v>Dissolved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ACUSR01!$O$5:$O$21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00-43A8-BB49-37FD780DC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ACUSR01!$P$2</c:f>
              <c:strCache>
                <c:ptCount val="1"/>
                <c:pt idx="0">
                  <c:v>Dissolved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ACUSR01!$P$5:$P$21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E6-43BC-BF67-3D1BE21F4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ACUSR01!$Q$2</c:f>
              <c:strCache>
                <c:ptCount val="1"/>
                <c:pt idx="0">
                  <c:v>
Dissolved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ACUSR01!$Q$5:$Q$21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1E-3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2-4AA8-910F-5F3C394F1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8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ACUSR01!$R$2</c:f>
              <c:strCache>
                <c:ptCount val="1"/>
                <c:pt idx="0">
                  <c:v>Dissolved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ACUSR01!$R$5:$R$21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3.0000000000000001E-3</c:v>
                </c:pt>
                <c:pt idx="3">
                  <c:v>0</c:v>
                </c:pt>
                <c:pt idx="4">
                  <c:v>2E-3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3.0000000000000001E-3</c:v>
                </c:pt>
                <c:pt idx="16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D0-40D4-BE03-E425B0C1D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ACUSR01!$S$2</c:f>
              <c:strCache>
                <c:ptCount val="1"/>
                <c:pt idx="0">
                  <c:v>Dissolved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ACUSR01!$S$5:$S$21</c:f>
              <c:numCache>
                <c:formatCode>General</c:formatCode>
                <c:ptCount val="17"/>
                <c:pt idx="0">
                  <c:v>0</c:v>
                </c:pt>
                <c:pt idx="1">
                  <c:v>0.36</c:v>
                </c:pt>
                <c:pt idx="2">
                  <c:v>0.68</c:v>
                </c:pt>
                <c:pt idx="3">
                  <c:v>0.42</c:v>
                </c:pt>
                <c:pt idx="4">
                  <c:v>0.39</c:v>
                </c:pt>
                <c:pt idx="5">
                  <c:v>0.1</c:v>
                </c:pt>
                <c:pt idx="6">
                  <c:v>0.12</c:v>
                </c:pt>
                <c:pt idx="7">
                  <c:v>0.21</c:v>
                </c:pt>
                <c:pt idx="8">
                  <c:v>0.5</c:v>
                </c:pt>
                <c:pt idx="9">
                  <c:v>0.08</c:v>
                </c:pt>
                <c:pt idx="10">
                  <c:v>0.06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99-4854-AC4A-D03ED1605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ACUSR01!$T$2</c:f>
              <c:strCache>
                <c:ptCount val="1"/>
                <c:pt idx="0">
                  <c:v>Dissolved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ACUSR01!$T$5:$T$21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7F-4F75-A2B8-1BE4AFDBA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99263811535753"/>
          <c:y val="0.12865740740740741"/>
          <c:w val="0.83749016363573692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ACUSR01!$U$2</c:f>
              <c:strCache>
                <c:ptCount val="1"/>
                <c:pt idx="0">
                  <c:v>Dissolved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ACUSR01!$U$5:$U$21</c:f>
              <c:numCache>
                <c:formatCode>General</c:formatCode>
                <c:ptCount val="17"/>
                <c:pt idx="0">
                  <c:v>0.02</c:v>
                </c:pt>
                <c:pt idx="1">
                  <c:v>0.16900000000000001</c:v>
                </c:pt>
                <c:pt idx="2">
                  <c:v>0.115</c:v>
                </c:pt>
                <c:pt idx="3">
                  <c:v>8.2000000000000003E-2</c:v>
                </c:pt>
                <c:pt idx="4">
                  <c:v>6.5000000000000002E-2</c:v>
                </c:pt>
                <c:pt idx="5">
                  <c:v>6.8000000000000005E-2</c:v>
                </c:pt>
                <c:pt idx="6">
                  <c:v>0.14499999999999999</c:v>
                </c:pt>
                <c:pt idx="7">
                  <c:v>0.23300000000000001</c:v>
                </c:pt>
                <c:pt idx="8">
                  <c:v>0.35599999999999998</c:v>
                </c:pt>
                <c:pt idx="9">
                  <c:v>0.28699999999999998</c:v>
                </c:pt>
                <c:pt idx="10">
                  <c:v>1.6E-2</c:v>
                </c:pt>
                <c:pt idx="11">
                  <c:v>0</c:v>
                </c:pt>
                <c:pt idx="13">
                  <c:v>0.28599999999999998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92-4D23-917D-2E37D83C4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ACUSR01!$V$2</c:f>
              <c:strCache>
                <c:ptCount val="1"/>
                <c:pt idx="0">
                  <c:v>Dissolved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ACUSR01!$V$5:$V$21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6E-4A93-B9E1-6AAF007E7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ACUSR01!$W$2</c:f>
              <c:strCache>
                <c:ptCount val="1"/>
                <c:pt idx="0">
                  <c:v>Dissolved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ACUSR01!$W$5:$W$21</c:f>
              <c:numCache>
                <c:formatCode>General</c:formatCode>
                <c:ptCount val="17"/>
                <c:pt idx="0">
                  <c:v>0</c:v>
                </c:pt>
                <c:pt idx="1">
                  <c:v>2E-3</c:v>
                </c:pt>
                <c:pt idx="2">
                  <c:v>1E-3</c:v>
                </c:pt>
                <c:pt idx="3">
                  <c:v>1E-3</c:v>
                </c:pt>
                <c:pt idx="4">
                  <c:v>1E-3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3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A3-4432-ACD1-7171ECBF0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ACUSR01!$X$2</c:f>
              <c:strCache>
                <c:ptCount val="1"/>
                <c:pt idx="0">
                  <c:v>Dissolved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ACUSR01!$X$5:$X$21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2E-3</c:v>
                </c:pt>
                <c:pt idx="10">
                  <c:v>0</c:v>
                </c:pt>
                <c:pt idx="11">
                  <c:v>1E-3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1E-3</c:v>
                </c:pt>
                <c:pt idx="16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61-4156-9976-80C64FD09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ACUSR01!$Y$2</c:f>
              <c:strCache>
                <c:ptCount val="1"/>
                <c:pt idx="0">
                  <c:v>Dissolved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ACUSR01!$Y$5:$Y$21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46-4020-BEC0-F72C92DEE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ACUSR01!$Z$2</c:f>
              <c:strCache>
                <c:ptCount val="1"/>
                <c:pt idx="0">
                  <c:v>Dissolved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ACUSR01!$Z$5:$Z$21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0A-4955-97FF-66210C184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ACUSR01!$AA$2</c:f>
              <c:strCache>
                <c:ptCount val="1"/>
                <c:pt idx="0">
                  <c:v>Dissolved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ACUSR01!$AA$5:$AA$21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90B-AA7D-7567D92F6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ACUSR01!$AB$2</c:f>
              <c:strCache>
                <c:ptCount val="1"/>
                <c:pt idx="0">
                  <c:v>Dissolved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ACUSR01!$AB$5:$AB$21</c:f>
              <c:numCache>
                <c:formatCode>General</c:formatCode>
                <c:ptCount val="17"/>
                <c:pt idx="0">
                  <c:v>8.0000000000000002E-3</c:v>
                </c:pt>
                <c:pt idx="1">
                  <c:v>1.2E-2</c:v>
                </c:pt>
                <c:pt idx="2">
                  <c:v>2.8000000000000001E-2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7.0000000000000001E-3</c:v>
                </c:pt>
                <c:pt idx="16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6-40BB-A6AD-69BAB61A2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ACUSR01!$AC$2</c:f>
              <c:strCache>
                <c:ptCount val="1"/>
                <c:pt idx="0">
                  <c:v>Total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ACUSR01!$AC$5:$AC$21</c:f>
              <c:numCache>
                <c:formatCode>General</c:formatCode>
                <c:ptCount val="17"/>
                <c:pt idx="0">
                  <c:v>0.25</c:v>
                </c:pt>
                <c:pt idx="1">
                  <c:v>2.21</c:v>
                </c:pt>
                <c:pt idx="2">
                  <c:v>0.42</c:v>
                </c:pt>
                <c:pt idx="3">
                  <c:v>0.24</c:v>
                </c:pt>
                <c:pt idx="4">
                  <c:v>0.09</c:v>
                </c:pt>
                <c:pt idx="5">
                  <c:v>0.03</c:v>
                </c:pt>
                <c:pt idx="6">
                  <c:v>0.03</c:v>
                </c:pt>
                <c:pt idx="7">
                  <c:v>0.09</c:v>
                </c:pt>
                <c:pt idx="8">
                  <c:v>0.16</c:v>
                </c:pt>
                <c:pt idx="9">
                  <c:v>0.22</c:v>
                </c:pt>
                <c:pt idx="10">
                  <c:v>9.82</c:v>
                </c:pt>
                <c:pt idx="11">
                  <c:v>0.66</c:v>
                </c:pt>
                <c:pt idx="12">
                  <c:v>0.77</c:v>
                </c:pt>
                <c:pt idx="13">
                  <c:v>0.55000000000000004</c:v>
                </c:pt>
                <c:pt idx="14">
                  <c:v>2.69</c:v>
                </c:pt>
                <c:pt idx="15">
                  <c:v>3.4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64-4B4B-8871-934019E97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ACUSR01!$AD$2</c:f>
              <c:strCache>
                <c:ptCount val="1"/>
                <c:pt idx="0">
                  <c:v>Total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ACUSR01!$AD$5:$AD$21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E-4454-B594-DD5F3EB18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ACUSR01!$AE$2</c:f>
              <c:strCache>
                <c:ptCount val="1"/>
                <c:pt idx="0">
                  <c:v>Total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ACUSR01!$AE$5:$AE$21</c:f>
              <c:numCache>
                <c:formatCode>General</c:formatCode>
                <c:ptCount val="17"/>
                <c:pt idx="0">
                  <c:v>0</c:v>
                </c:pt>
                <c:pt idx="1">
                  <c:v>4.0000000000000001E-3</c:v>
                </c:pt>
                <c:pt idx="2">
                  <c:v>3.0000000000000001E-3</c:v>
                </c:pt>
                <c:pt idx="3">
                  <c:v>2E-3</c:v>
                </c:pt>
                <c:pt idx="4">
                  <c:v>2E-3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2E-3</c:v>
                </c:pt>
                <c:pt idx="9">
                  <c:v>2E-3</c:v>
                </c:pt>
                <c:pt idx="10">
                  <c:v>6.0000000000000001E-3</c:v>
                </c:pt>
                <c:pt idx="11">
                  <c:v>2E-3</c:v>
                </c:pt>
                <c:pt idx="12">
                  <c:v>2E-3</c:v>
                </c:pt>
                <c:pt idx="13">
                  <c:v>6.0000000000000001E-3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8D-4543-8686-771925381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4302644536585"/>
          <c:y val="0.12865740740740741"/>
          <c:w val="0.8525397610322864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ACUSR01!$AF$2</c:f>
              <c:strCache>
                <c:ptCount val="1"/>
                <c:pt idx="0">
                  <c:v>Total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ACUSR01!$AF$5:$AF$21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82-4BB7-93C7-43BFF5CF3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ACUSR01!$AG$2</c:f>
              <c:strCache>
                <c:ptCount val="1"/>
                <c:pt idx="0">
                  <c:v>Total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ACUSR01!$AG$5:$AG$21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3">
                  <c:v>0</c:v>
                </c:pt>
                <c:pt idx="15">
                  <c:v>2.1999999999999999E-2</c:v>
                </c:pt>
                <c:pt idx="16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EC-4A58-834F-EC7365A47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ACUSR01!$AH$2</c:f>
              <c:strCache>
                <c:ptCount val="1"/>
                <c:pt idx="0">
                  <c:v>Total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ACUSR01!$AH$5:$AH$21</c:f>
              <c:numCache>
                <c:formatCode>General</c:formatCode>
                <c:ptCount val="17"/>
                <c:pt idx="0">
                  <c:v>1E-4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B-4FE1-9F92-138BA1D19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ACUSR01!$AI$2</c:f>
              <c:strCache>
                <c:ptCount val="1"/>
                <c:pt idx="0">
                  <c:v>Total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ACUSR01!$AI$5:$AI$21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2E-3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11-4C13-B057-D46AB644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ACUSR01!$AJ$2</c:f>
              <c:strCache>
                <c:ptCount val="1"/>
                <c:pt idx="0">
                  <c:v>
Total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ACUSR01!$AJ$5:$AJ$21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2E-3</c:v>
                </c:pt>
                <c:pt idx="9">
                  <c:v>1E-3</c:v>
                </c:pt>
                <c:pt idx="10">
                  <c:v>2E-3</c:v>
                </c:pt>
                <c:pt idx="11">
                  <c:v>0</c:v>
                </c:pt>
                <c:pt idx="12">
                  <c:v>0</c:v>
                </c:pt>
                <c:pt idx="13">
                  <c:v>3.0000000000000001E-3</c:v>
                </c:pt>
                <c:pt idx="14">
                  <c:v>0</c:v>
                </c:pt>
                <c:pt idx="15">
                  <c:v>2E-3</c:v>
                </c:pt>
                <c:pt idx="16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41-4B5B-9FBD-1A96FF522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ACUSR01!$AK$2</c:f>
              <c:strCache>
                <c:ptCount val="1"/>
                <c:pt idx="0">
                  <c:v>Total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ACUSR01!$AK$5:$AK$21</c:f>
              <c:numCache>
                <c:formatCode>General</c:formatCode>
                <c:ptCount val="17"/>
                <c:pt idx="0">
                  <c:v>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1E-3</c:v>
                </c:pt>
                <c:pt idx="11">
                  <c:v>2E-3</c:v>
                </c:pt>
                <c:pt idx="12">
                  <c:v>0</c:v>
                </c:pt>
                <c:pt idx="13">
                  <c:v>2E-3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CC7-8659-483C07B0B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ACUSR01!$AL$2</c:f>
              <c:strCache>
                <c:ptCount val="1"/>
                <c:pt idx="0">
                  <c:v>Total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ACUSR01!$AL$5:$AL$21</c:f>
              <c:numCache>
                <c:formatCode>General</c:formatCode>
                <c:ptCount val="17"/>
                <c:pt idx="0">
                  <c:v>0.18</c:v>
                </c:pt>
                <c:pt idx="1">
                  <c:v>1.3</c:v>
                </c:pt>
                <c:pt idx="2">
                  <c:v>0.9</c:v>
                </c:pt>
                <c:pt idx="3">
                  <c:v>0.85</c:v>
                </c:pt>
                <c:pt idx="4">
                  <c:v>0.92</c:v>
                </c:pt>
                <c:pt idx="5">
                  <c:v>0.23</c:v>
                </c:pt>
                <c:pt idx="6">
                  <c:v>0.2</c:v>
                </c:pt>
                <c:pt idx="7">
                  <c:v>0.26</c:v>
                </c:pt>
                <c:pt idx="8">
                  <c:v>1.1499999999999999</c:v>
                </c:pt>
                <c:pt idx="9">
                  <c:v>0.38</c:v>
                </c:pt>
                <c:pt idx="10">
                  <c:v>2.5</c:v>
                </c:pt>
                <c:pt idx="11">
                  <c:v>0.59</c:v>
                </c:pt>
                <c:pt idx="13">
                  <c:v>2.39</c:v>
                </c:pt>
                <c:pt idx="15">
                  <c:v>3.0000000000000001E-3</c:v>
                </c:pt>
                <c:pt idx="16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1D-49A3-A873-57407C2839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ACUSR01!$AM$2</c:f>
              <c:strCache>
                <c:ptCount val="1"/>
                <c:pt idx="0">
                  <c:v>Total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ACUSR01!$AM$5:$AM$21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3.0000000000000001E-3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1E-3</c:v>
                </c:pt>
                <c:pt idx="15">
                  <c:v>2E-3</c:v>
                </c:pt>
                <c:pt idx="16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FE-435D-85F2-DE4B4B9E7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38425027789402"/>
          <c:y val="0.12865740740740741"/>
          <c:w val="0.8460985371997582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ACUSR01!$AN$2</c:f>
              <c:strCache>
                <c:ptCount val="1"/>
                <c:pt idx="0">
                  <c:v>Total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ACUSR01!$AN$5:$AN$21</c:f>
              <c:numCache>
                <c:formatCode>General</c:formatCode>
                <c:ptCount val="17"/>
                <c:pt idx="0">
                  <c:v>2.1999999999999999E-2</c:v>
                </c:pt>
                <c:pt idx="1">
                  <c:v>0.192</c:v>
                </c:pt>
                <c:pt idx="2">
                  <c:v>9.9000000000000005E-2</c:v>
                </c:pt>
                <c:pt idx="3">
                  <c:v>0.106</c:v>
                </c:pt>
                <c:pt idx="4">
                  <c:v>0.10199999999999999</c:v>
                </c:pt>
                <c:pt idx="5">
                  <c:v>0.1</c:v>
                </c:pt>
                <c:pt idx="6">
                  <c:v>0.13800000000000001</c:v>
                </c:pt>
                <c:pt idx="7">
                  <c:v>0.29899999999999999</c:v>
                </c:pt>
                <c:pt idx="8">
                  <c:v>0.42899999999999999</c:v>
                </c:pt>
                <c:pt idx="9">
                  <c:v>0.41299999999999998</c:v>
                </c:pt>
                <c:pt idx="10">
                  <c:v>0.38</c:v>
                </c:pt>
                <c:pt idx="11">
                  <c:v>0.19</c:v>
                </c:pt>
                <c:pt idx="13">
                  <c:v>0.753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3E-4069-9DFA-0333952D8F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ACUSR01!$AO$2</c:f>
              <c:strCache>
                <c:ptCount val="1"/>
                <c:pt idx="0">
                  <c:v>Total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ACUSR01!$AO$5:$AO$21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F-4A0B-9B69-B0BECC747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ACUSR01!$AP$2</c:f>
              <c:strCache>
                <c:ptCount val="1"/>
                <c:pt idx="0">
                  <c:v>Total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ACUSR01!$AP$5:$AP$21</c:f>
              <c:numCache>
                <c:formatCode>General</c:formatCode>
                <c:ptCount val="17"/>
                <c:pt idx="0">
                  <c:v>0</c:v>
                </c:pt>
                <c:pt idx="1">
                  <c:v>2E-3</c:v>
                </c:pt>
                <c:pt idx="2">
                  <c:v>1E-3</c:v>
                </c:pt>
                <c:pt idx="3">
                  <c:v>1E-3</c:v>
                </c:pt>
                <c:pt idx="4">
                  <c:v>2E-3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2E-3</c:v>
                </c:pt>
                <c:pt idx="11">
                  <c:v>1E-3</c:v>
                </c:pt>
                <c:pt idx="13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51-46E0-B9B5-3B7079F17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ACUSR01!$AQ$2</c:f>
              <c:strCache>
                <c:ptCount val="1"/>
                <c:pt idx="0">
                  <c:v>Total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ACUSR01!$AQ$5:$AQ$21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2">
                  <c:v>0</c:v>
                </c:pt>
                <c:pt idx="13">
                  <c:v>2E-3</c:v>
                </c:pt>
                <c:pt idx="14">
                  <c:v>0</c:v>
                </c:pt>
                <c:pt idx="15">
                  <c:v>4.0000000000000001E-3</c:v>
                </c:pt>
                <c:pt idx="16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E0-4AAC-BDDA-BCE90485C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ACUSR01!$AR$2</c:f>
              <c:strCache>
                <c:ptCount val="1"/>
                <c:pt idx="0">
                  <c:v>Total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ACUSR01!$AR$5:$AR$21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73-4D9E-A9A9-4C1771A14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ACUSR01!$AS$2</c:f>
              <c:strCache>
                <c:ptCount val="1"/>
                <c:pt idx="0">
                  <c:v>Total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ACUSR01!$AS$5:$AS$21</c:f>
              <c:numCache>
                <c:formatCode>General</c:formatCode>
                <c:ptCount val="17"/>
                <c:pt idx="12">
                  <c:v>0</c:v>
                </c:pt>
                <c:pt idx="14">
                  <c:v>3.0000000000000001E-5</c:v>
                </c:pt>
                <c:pt idx="15">
                  <c:v>0</c:v>
                </c:pt>
                <c:pt idx="16">
                  <c:v>6.0000000000000002E-5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CF-49C2-BF5E-C6079C5D5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20765339115221"/>
          <c:y val="0.12865740740740741"/>
          <c:w val="0.8632751340865000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ACUSR01!$AT$2</c:f>
              <c:strCache>
                <c:ptCount val="1"/>
                <c:pt idx="0">
                  <c:v>Total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ACUSR01!$AT$5:$AT$21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11-4402-9229-B8E77A074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ACUSR01!$AU$2</c:f>
              <c:strCache>
                <c:ptCount val="1"/>
                <c:pt idx="0">
                  <c:v>Total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ACUSR01!$AU$5:$AU$21</c:f>
              <c:numCache>
                <c:formatCode>General</c:formatCode>
                <c:ptCount val="17"/>
                <c:pt idx="0">
                  <c:v>7.0000000000000001E-3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7.0000000000000001E-3</c:v>
                </c:pt>
                <c:pt idx="10">
                  <c:v>1.2E-2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7.0000000000000001E-3</c:v>
                </c:pt>
                <c:pt idx="15">
                  <c:v>1.2E-2</c:v>
                </c:pt>
                <c:pt idx="16">
                  <c:v>1.2999999999999999E-2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21-4FE5-9C27-416C37290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ACUSR01!$AV$2</c:f>
              <c:strCache>
                <c:ptCount val="1"/>
                <c:pt idx="0">
                  <c:v>Total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ACUSR01!$AV$5:$AV$21</c:f>
              <c:numCache>
                <c:formatCode>General</c:formatCode>
                <c:ptCount val="17"/>
                <c:pt idx="0" formatCode="#,##0">
                  <c:v>104</c:v>
                </c:pt>
                <c:pt idx="1">
                  <c:v>47</c:v>
                </c:pt>
                <c:pt idx="2">
                  <c:v>57</c:v>
                </c:pt>
                <c:pt idx="3">
                  <c:v>56</c:v>
                </c:pt>
                <c:pt idx="6">
                  <c:v>90</c:v>
                </c:pt>
                <c:pt idx="7">
                  <c:v>102</c:v>
                </c:pt>
                <c:pt idx="8">
                  <c:v>71</c:v>
                </c:pt>
                <c:pt idx="9">
                  <c:v>139</c:v>
                </c:pt>
                <c:pt idx="10">
                  <c:v>49</c:v>
                </c:pt>
                <c:pt idx="11">
                  <c:v>101</c:v>
                </c:pt>
                <c:pt idx="12">
                  <c:v>99</c:v>
                </c:pt>
                <c:pt idx="13">
                  <c:v>76</c:v>
                </c:pt>
                <c:pt idx="14" formatCode="#,##0">
                  <c:v>114</c:v>
                </c:pt>
                <c:pt idx="15" formatCode="#,##0">
                  <c:v>82</c:v>
                </c:pt>
                <c:pt idx="16" formatCode="#,##0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D1-4DAD-93AD-B31B315FF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ACUSR01!$AW$2</c:f>
              <c:strCache>
                <c:ptCount val="1"/>
                <c:pt idx="0">
                  <c:v>Bicarbonate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ACUSR01!$AW$5:$AW$21</c:f>
              <c:numCache>
                <c:formatCode>General</c:formatCode>
                <c:ptCount val="17"/>
                <c:pt idx="0" formatCode="#,##0">
                  <c:v>104</c:v>
                </c:pt>
                <c:pt idx="1">
                  <c:v>47</c:v>
                </c:pt>
                <c:pt idx="2">
                  <c:v>57</c:v>
                </c:pt>
                <c:pt idx="3">
                  <c:v>56</c:v>
                </c:pt>
                <c:pt idx="6">
                  <c:v>90</c:v>
                </c:pt>
                <c:pt idx="7">
                  <c:v>102</c:v>
                </c:pt>
                <c:pt idx="8">
                  <c:v>71</c:v>
                </c:pt>
                <c:pt idx="9">
                  <c:v>139</c:v>
                </c:pt>
                <c:pt idx="10">
                  <c:v>49</c:v>
                </c:pt>
                <c:pt idx="11">
                  <c:v>101</c:v>
                </c:pt>
                <c:pt idx="12">
                  <c:v>99</c:v>
                </c:pt>
                <c:pt idx="13">
                  <c:v>76</c:v>
                </c:pt>
                <c:pt idx="14" formatCode="#,##0">
                  <c:v>114</c:v>
                </c:pt>
                <c:pt idx="15" formatCode="#,##0">
                  <c:v>82</c:v>
                </c:pt>
                <c:pt idx="16" formatCode="#,##0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B-40E4-B899-E8DBACBED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325205726095833E-2"/>
          <c:y val="0.12865740740740741"/>
          <c:w val="0.8761575817515564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ACUSR01!$AX$2</c:f>
              <c:strCache>
                <c:ptCount val="1"/>
                <c:pt idx="0">
                  <c:v>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ACUSR01!$AX$5:$AX$21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70-4F3E-8AF1-DA662514A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061935494778129"/>
          <c:y val="0.12865740740740741"/>
          <c:w val="0.8718634325298709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ACUSR01!$AY$2</c:f>
              <c:strCache>
                <c:ptCount val="1"/>
                <c:pt idx="0">
                  <c:v>Hydroxide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ACUSR01!$AY$5:$AY$21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7A-4EED-A7CF-AB80DFB0C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6642955862399"/>
          <c:y val="0.12865740740740741"/>
          <c:w val="0.8697163579190282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ACUSR01!$AZ$2</c:f>
              <c:strCache>
                <c:ptCount val="1"/>
                <c:pt idx="0">
                  <c:v>Total Hardness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ACUSR01!$AZ$5:$AZ$21</c:f>
              <c:numCache>
                <c:formatCode>General</c:formatCode>
                <c:ptCount val="17"/>
                <c:pt idx="0" formatCode="#,##0">
                  <c:v>82</c:v>
                </c:pt>
                <c:pt idx="1">
                  <c:v>28</c:v>
                </c:pt>
                <c:pt idx="2">
                  <c:v>37</c:v>
                </c:pt>
                <c:pt idx="3">
                  <c:v>37</c:v>
                </c:pt>
                <c:pt idx="4">
                  <c:v>46</c:v>
                </c:pt>
                <c:pt idx="5">
                  <c:v>56</c:v>
                </c:pt>
                <c:pt idx="6">
                  <c:v>65</c:v>
                </c:pt>
                <c:pt idx="7">
                  <c:v>72</c:v>
                </c:pt>
                <c:pt idx="8">
                  <c:v>46</c:v>
                </c:pt>
                <c:pt idx="9">
                  <c:v>112</c:v>
                </c:pt>
                <c:pt idx="10">
                  <c:v>28</c:v>
                </c:pt>
                <c:pt idx="11">
                  <c:v>79</c:v>
                </c:pt>
                <c:pt idx="12">
                  <c:v>114</c:v>
                </c:pt>
                <c:pt idx="13">
                  <c:v>49</c:v>
                </c:pt>
                <c:pt idx="14" formatCode="#,##0">
                  <c:v>74</c:v>
                </c:pt>
                <c:pt idx="15" formatCode="#,##0">
                  <c:v>50</c:v>
                </c:pt>
                <c:pt idx="16" formatCode="#,##0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93-4A5B-96E1-329DDC522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178131115253111E-2"/>
          <c:y val="0.12865740740740741"/>
          <c:w val="0.87830465636239918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ACUSR01!$BA$2</c:f>
              <c:strCache>
                <c:ptCount val="1"/>
                <c:pt idx="0">
                  <c:v>Chloride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ACUSR01!$BA$5:$BA$21</c:f>
              <c:numCache>
                <c:formatCode>General</c:formatCode>
                <c:ptCount val="17"/>
                <c:pt idx="0" formatCode="#,##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21</c:v>
                </c:pt>
                <c:pt idx="10">
                  <c:v>4</c:v>
                </c:pt>
                <c:pt idx="11">
                  <c:v>6</c:v>
                </c:pt>
                <c:pt idx="12">
                  <c:v>8</c:v>
                </c:pt>
                <c:pt idx="13">
                  <c:v>4</c:v>
                </c:pt>
                <c:pt idx="14" formatCode="#,##0">
                  <c:v>7</c:v>
                </c:pt>
                <c:pt idx="15" formatCode="#,##0">
                  <c:v>5</c:v>
                </c:pt>
                <c:pt idx="16" formatCode="#,##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4-46D4-AE59-6FCC92EC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ACUSR01!$BB$2</c:f>
              <c:strCache>
                <c:ptCount val="1"/>
                <c:pt idx="0">
                  <c:v>Dissolved 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ACUSR01!$BB$5:$BB$21</c:f>
              <c:numCache>
                <c:formatCode>#,##0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09-4383-BC78-CA6E313B8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ACUSR01!$BC$2</c:f>
              <c:strCache>
                <c:ptCount val="1"/>
                <c:pt idx="0">
                  <c:v>Total
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ACUSR01!$BC$5:$BC$21</c:f>
              <c:numCache>
                <c:formatCode>General</c:formatCode>
                <c:ptCount val="17"/>
                <c:pt idx="0">
                  <c:v>23</c:v>
                </c:pt>
                <c:pt idx="1">
                  <c:v>8</c:v>
                </c:pt>
                <c:pt idx="2">
                  <c:v>10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19</c:v>
                </c:pt>
                <c:pt idx="8">
                  <c:v>10</c:v>
                </c:pt>
                <c:pt idx="9">
                  <c:v>30</c:v>
                </c:pt>
                <c:pt idx="10">
                  <c:v>8</c:v>
                </c:pt>
                <c:pt idx="11">
                  <c:v>20</c:v>
                </c:pt>
                <c:pt idx="12">
                  <c:v>29</c:v>
                </c:pt>
                <c:pt idx="13">
                  <c:v>13</c:v>
                </c:pt>
                <c:pt idx="14">
                  <c:v>18</c:v>
                </c:pt>
                <c:pt idx="15">
                  <c:v>12</c:v>
                </c:pt>
                <c:pt idx="1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C-4895-8FAE-A1164CBAF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ACUSR01!$BD$2</c:f>
              <c:strCache>
                <c:ptCount val="1"/>
                <c:pt idx="0">
                  <c:v>Dissolved 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ACUSR01!$BD$5:$BD$21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D89-90D5-707B5849F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ACUSR01!$BE$2</c:f>
              <c:strCache>
                <c:ptCount val="1"/>
                <c:pt idx="0">
                  <c:v>Total
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ACUSR01!$BE$5:$BE$21</c:f>
              <c:numCache>
                <c:formatCode>General</c:formatCode>
                <c:ptCount val="17"/>
                <c:pt idx="0">
                  <c:v>6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9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4</c:v>
                </c:pt>
                <c:pt idx="14">
                  <c:v>7</c:v>
                </c:pt>
                <c:pt idx="15">
                  <c:v>4.9000000000000004</c:v>
                </c:pt>
                <c:pt idx="16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E8-4F87-8D92-300AA3D1F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ACUSR01!$BF$2</c:f>
              <c:strCache>
                <c:ptCount val="1"/>
                <c:pt idx="0">
                  <c:v>Dissolved 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ACUSR01!$BF$5:$BF$21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C8-43D6-93C0-BE0154A8F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ACUSR01!$BG$2</c:f>
              <c:strCache>
                <c:ptCount val="1"/>
                <c:pt idx="0">
                  <c:v>Total
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ACUSR01!$BG$5:$BG$21</c:f>
              <c:numCache>
                <c:formatCode>General</c:formatCode>
                <c:ptCount val="17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3</c:v>
                </c:pt>
                <c:pt idx="11">
                  <c:v>7</c:v>
                </c:pt>
                <c:pt idx="12">
                  <c:v>4</c:v>
                </c:pt>
                <c:pt idx="13">
                  <c:v>3</c:v>
                </c:pt>
                <c:pt idx="14">
                  <c:v>4</c:v>
                </c:pt>
                <c:pt idx="15">
                  <c:v>3.4</c:v>
                </c:pt>
                <c:pt idx="1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C6-4CE5-AAAB-13EE8C788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ACUSR01!$BH$2</c:f>
              <c:strCache>
                <c:ptCount val="1"/>
                <c:pt idx="0">
                  <c:v>Dissolved 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ACUSR01!$BH$5:$BH$21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4-42B7-9406-0BAFD5A87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ACUSR01!$BI$2</c:f>
              <c:strCache>
                <c:ptCount val="1"/>
                <c:pt idx="0">
                  <c:v>Total
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ACUSR01!$BI$5:$BI$21</c:f>
              <c:numCache>
                <c:formatCode>General</c:formatCode>
                <c:ptCount val="17"/>
                <c:pt idx="0">
                  <c:v>12</c:v>
                </c:pt>
                <c:pt idx="1">
                  <c:v>10</c:v>
                </c:pt>
                <c:pt idx="2">
                  <c:v>12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21</c:v>
                </c:pt>
                <c:pt idx="7">
                  <c:v>21</c:v>
                </c:pt>
                <c:pt idx="8">
                  <c:v>19</c:v>
                </c:pt>
                <c:pt idx="9">
                  <c:v>30</c:v>
                </c:pt>
                <c:pt idx="10">
                  <c:v>12</c:v>
                </c:pt>
                <c:pt idx="11">
                  <c:v>11</c:v>
                </c:pt>
                <c:pt idx="12">
                  <c:v>25</c:v>
                </c:pt>
                <c:pt idx="13">
                  <c:v>13</c:v>
                </c:pt>
                <c:pt idx="14">
                  <c:v>16</c:v>
                </c:pt>
                <c:pt idx="15">
                  <c:v>13</c:v>
                </c:pt>
                <c:pt idx="1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16-423A-B3B0-B0D59732D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ACUSR01!$BJ$2</c:f>
              <c:strCache>
                <c:ptCount val="1"/>
                <c:pt idx="0">
                  <c:v>Dissolved Sulfur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ACUSR01!$BJ$5:$BJ$21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2E-4F1F-B42F-E303A3B89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ACUSR01!$BK$2</c:f>
              <c:strCache>
                <c:ptCount val="1"/>
                <c:pt idx="0">
                  <c:v>Sum of Cation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ACUSR01!$BK$5:$BK$21</c:f>
              <c:numCache>
                <c:formatCode>General</c:formatCode>
                <c:ptCount val="17"/>
                <c:pt idx="0">
                  <c:v>2.19</c:v>
                </c:pt>
                <c:pt idx="1">
                  <c:v>1.05</c:v>
                </c:pt>
                <c:pt idx="2">
                  <c:v>1.25</c:v>
                </c:pt>
                <c:pt idx="3">
                  <c:v>1.23</c:v>
                </c:pt>
                <c:pt idx="6">
                  <c:v>2.09</c:v>
                </c:pt>
                <c:pt idx="7">
                  <c:v>2.33</c:v>
                </c:pt>
                <c:pt idx="8">
                  <c:v>1.71</c:v>
                </c:pt>
                <c:pt idx="9">
                  <c:v>3.41</c:v>
                </c:pt>
                <c:pt idx="10">
                  <c:v>1.0900000000000001</c:v>
                </c:pt>
                <c:pt idx="11">
                  <c:v>2.23</c:v>
                </c:pt>
                <c:pt idx="12">
                  <c:v>2.2000000000000002</c:v>
                </c:pt>
                <c:pt idx="13">
                  <c:v>1.63</c:v>
                </c:pt>
                <c:pt idx="14">
                  <c:v>2.27</c:v>
                </c:pt>
                <c:pt idx="15">
                  <c:v>1.67</c:v>
                </c:pt>
                <c:pt idx="16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F6-468D-B9FB-220A2CF69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ACUSR01!$BL$2</c:f>
              <c:strCache>
                <c:ptCount val="1"/>
                <c:pt idx="0">
                  <c:v>Sum of Anion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ACUSR01!$BL$5:$BL$21</c:f>
              <c:numCache>
                <c:formatCode>General</c:formatCode>
                <c:ptCount val="17"/>
                <c:pt idx="0">
                  <c:v>2.2400000000000002</c:v>
                </c:pt>
                <c:pt idx="1">
                  <c:v>1.08</c:v>
                </c:pt>
                <c:pt idx="2">
                  <c:v>1.37</c:v>
                </c:pt>
                <c:pt idx="3">
                  <c:v>1.26</c:v>
                </c:pt>
                <c:pt idx="6">
                  <c:v>2.2799999999999998</c:v>
                </c:pt>
                <c:pt idx="7">
                  <c:v>2.46</c:v>
                </c:pt>
                <c:pt idx="8">
                  <c:v>1.81</c:v>
                </c:pt>
                <c:pt idx="9">
                  <c:v>3.67</c:v>
                </c:pt>
                <c:pt idx="10">
                  <c:v>1.1599999999999999</c:v>
                </c:pt>
                <c:pt idx="11">
                  <c:v>2.27</c:v>
                </c:pt>
                <c:pt idx="12">
                  <c:v>3.46</c:v>
                </c:pt>
                <c:pt idx="13">
                  <c:v>1.62</c:v>
                </c:pt>
                <c:pt idx="14">
                  <c:v>2.48</c:v>
                </c:pt>
                <c:pt idx="15">
                  <c:v>1.82</c:v>
                </c:pt>
                <c:pt idx="16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F3-417B-A51A-C40BAE6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ACUSR01!$BM$2</c:f>
              <c:strCache>
                <c:ptCount val="1"/>
                <c:pt idx="0">
                  <c:v>Anion-Cation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ACUSR01!$BM$5:$BM$21</c:f>
              <c:numCache>
                <c:formatCode>General</c:formatCode>
                <c:ptCount val="17"/>
                <c:pt idx="15">
                  <c:v>-4.2</c:v>
                </c:pt>
                <c:pt idx="16">
                  <c:v>-7.1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DB-4598-902D-852A40431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ACUSR01!$BN$2</c:f>
              <c:strCache>
                <c:ptCount val="1"/>
                <c:pt idx="0">
                  <c:v>Free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ACUSR01!$BN$5:$BN$21</c:f>
              <c:numCache>
                <c:formatCode>General</c:formatCode>
                <c:ptCount val="17"/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2-4FB3-B0DB-0E92FB44C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ACUSR01!$BO$2</c:f>
              <c:strCache>
                <c:ptCount val="1"/>
                <c:pt idx="0">
                  <c:v>WAD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ACUSR01!$BO$5:$BO$21</c:f>
              <c:numCache>
                <c:formatCode>General</c:formatCode>
                <c:ptCount val="17"/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AC-4476-805B-AB0452EFC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ACUSR01!$C$2</c:f>
              <c:strCache>
                <c:ptCount val="1"/>
                <c:pt idx="0">
                  <c:v>pH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ACUSR01!$C$5:$C$21</c:f>
              <c:numCache>
                <c:formatCode>General</c:formatCode>
                <c:ptCount val="17"/>
                <c:pt idx="0">
                  <c:v>7.63</c:v>
                </c:pt>
                <c:pt idx="1">
                  <c:v>7.13</c:v>
                </c:pt>
                <c:pt idx="2">
                  <c:v>7.42</c:v>
                </c:pt>
                <c:pt idx="3">
                  <c:v>7.49</c:v>
                </c:pt>
                <c:pt idx="6">
                  <c:v>7.88</c:v>
                </c:pt>
                <c:pt idx="7">
                  <c:v>7.93</c:v>
                </c:pt>
                <c:pt idx="8">
                  <c:v>7.96</c:v>
                </c:pt>
                <c:pt idx="9">
                  <c:v>8.0399999999999991</c:v>
                </c:pt>
                <c:pt idx="10">
                  <c:v>7.78</c:v>
                </c:pt>
                <c:pt idx="12">
                  <c:v>8.27</c:v>
                </c:pt>
                <c:pt idx="14">
                  <c:v>7.8</c:v>
                </c:pt>
                <c:pt idx="15">
                  <c:v>7.9</c:v>
                </c:pt>
                <c:pt idx="16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6-445B-A177-81A718F7D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pH units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ACUSR01!$D$2</c:f>
              <c:strCache>
                <c:ptCount val="1"/>
                <c:pt idx="0">
                  <c:v>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ACUSR01!$D$5:$D$21</c:f>
              <c:numCache>
                <c:formatCode>General</c:formatCode>
                <c:ptCount val="17"/>
                <c:pt idx="0">
                  <c:v>211</c:v>
                </c:pt>
                <c:pt idx="1">
                  <c:v>115</c:v>
                </c:pt>
                <c:pt idx="2">
                  <c:v>115</c:v>
                </c:pt>
                <c:pt idx="3">
                  <c:v>128</c:v>
                </c:pt>
                <c:pt idx="6">
                  <c:v>203</c:v>
                </c:pt>
                <c:pt idx="7">
                  <c:v>234</c:v>
                </c:pt>
                <c:pt idx="8">
                  <c:v>173</c:v>
                </c:pt>
                <c:pt idx="9">
                  <c:v>334</c:v>
                </c:pt>
                <c:pt idx="10">
                  <c:v>120</c:v>
                </c:pt>
                <c:pt idx="11">
                  <c:v>225</c:v>
                </c:pt>
                <c:pt idx="12">
                  <c:v>177</c:v>
                </c:pt>
                <c:pt idx="13">
                  <c:v>162</c:v>
                </c:pt>
                <c:pt idx="14">
                  <c:v>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AA-4B95-835C-2C8EF480A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µS/cm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ACUSR01!$E$2</c:f>
              <c:strCache>
                <c:ptCount val="1"/>
                <c:pt idx="0">
                  <c:v>Total Suspended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ACUSR01!$E$5:$E$21</c:f>
              <c:numCache>
                <c:formatCode>General</c:formatCode>
                <c:ptCount val="17"/>
                <c:pt idx="12">
                  <c:v>9</c:v>
                </c:pt>
                <c:pt idx="14">
                  <c:v>0</c:v>
                </c:pt>
                <c:pt idx="15">
                  <c:v>120</c:v>
                </c:pt>
                <c:pt idx="16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11-4EB5-8C31-E12F76F1A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ACUSR01!$F$2</c:f>
              <c:strCache>
                <c:ptCount val="1"/>
                <c:pt idx="0">
                  <c:v>Total Dissolved Solids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ACUSR01!$F$5:$F$21</c:f>
              <c:numCache>
                <c:formatCode>General</c:formatCode>
                <c:ptCount val="17"/>
                <c:pt idx="0">
                  <c:v>137</c:v>
                </c:pt>
                <c:pt idx="1">
                  <c:v>75</c:v>
                </c:pt>
                <c:pt idx="2">
                  <c:v>75</c:v>
                </c:pt>
                <c:pt idx="3">
                  <c:v>83</c:v>
                </c:pt>
                <c:pt idx="6">
                  <c:v>132</c:v>
                </c:pt>
                <c:pt idx="7">
                  <c:v>152</c:v>
                </c:pt>
                <c:pt idx="8">
                  <c:v>129</c:v>
                </c:pt>
                <c:pt idx="9">
                  <c:v>217</c:v>
                </c:pt>
                <c:pt idx="10">
                  <c:v>84</c:v>
                </c:pt>
                <c:pt idx="11">
                  <c:v>125</c:v>
                </c:pt>
                <c:pt idx="13">
                  <c:v>109</c:v>
                </c:pt>
                <c:pt idx="15">
                  <c:v>93</c:v>
                </c:pt>
                <c:pt idx="16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7-4955-930B-23CF99071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ACUSR01!$G$2</c:f>
              <c:strCache>
                <c:ptCount val="1"/>
                <c:pt idx="0">
                  <c:v>Turbidity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ACUSR01!$G$5:$G$21</c:f>
              <c:numCache>
                <c:formatCode>General</c:formatCode>
                <c:ptCount val="17"/>
                <c:pt idx="12">
                  <c:v>10.9</c:v>
                </c:pt>
                <c:pt idx="14">
                  <c:v>24.2</c:v>
                </c:pt>
                <c:pt idx="15">
                  <c:v>250</c:v>
                </c:pt>
                <c:pt idx="16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3D-4C65-883E-9BA04E517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NTU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ACUSR01!$H$2</c:f>
              <c:strCache>
                <c:ptCount val="1"/>
                <c:pt idx="0">
                  <c:v>Sulfate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ACUSR01!$H$5:$H$21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1.1000000000000001</c:v>
                </c:pt>
                <c:pt idx="1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C1-46F2-A0D8-42D1997C5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ACUSR01!$I$2</c:f>
              <c:strCache>
                <c:ptCount val="1"/>
                <c:pt idx="0">
                  <c:v>Fluoride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ACUSR01!$I$5:$I$21</c:f>
              <c:numCache>
                <c:formatCode>General</c:formatCode>
                <c:ptCount val="17"/>
                <c:pt idx="0">
                  <c:v>0.4</c:v>
                </c:pt>
                <c:pt idx="1">
                  <c:v>0.9</c:v>
                </c:pt>
                <c:pt idx="2">
                  <c:v>0.9</c:v>
                </c:pt>
                <c:pt idx="3">
                  <c:v>1</c:v>
                </c:pt>
                <c:pt idx="6">
                  <c:v>1.6</c:v>
                </c:pt>
                <c:pt idx="7">
                  <c:v>1.7</c:v>
                </c:pt>
                <c:pt idx="8">
                  <c:v>1.8</c:v>
                </c:pt>
                <c:pt idx="9">
                  <c:v>1.8</c:v>
                </c:pt>
                <c:pt idx="10">
                  <c:v>1</c:v>
                </c:pt>
                <c:pt idx="11">
                  <c:v>0.6</c:v>
                </c:pt>
                <c:pt idx="13">
                  <c:v>1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1-4CCB-8D8F-8CF337DCB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ACUSR01!$J$2</c:f>
              <c:strCache>
                <c:ptCount val="1"/>
                <c:pt idx="0">
                  <c:v>Dissolved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ACUSR01!$J$5:$J$21</c:f>
              <c:numCache>
                <c:formatCode>General</c:formatCode>
                <c:ptCount val="17"/>
                <c:pt idx="0">
                  <c:v>0.04</c:v>
                </c:pt>
                <c:pt idx="1">
                  <c:v>0.31</c:v>
                </c:pt>
                <c:pt idx="2">
                  <c:v>0.28000000000000003</c:v>
                </c:pt>
                <c:pt idx="3">
                  <c:v>7.0000000000000007E-2</c:v>
                </c:pt>
                <c:pt idx="4">
                  <c:v>0.03</c:v>
                </c:pt>
                <c:pt idx="5">
                  <c:v>0.04</c:v>
                </c:pt>
                <c:pt idx="6">
                  <c:v>7.0000000000000007E-2</c:v>
                </c:pt>
                <c:pt idx="7">
                  <c:v>0.28000000000000003</c:v>
                </c:pt>
                <c:pt idx="8">
                  <c:v>0.01</c:v>
                </c:pt>
                <c:pt idx="9">
                  <c:v>0.02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0.01</c:v>
                </c:pt>
                <c:pt idx="14">
                  <c:v>0.02</c:v>
                </c:pt>
                <c:pt idx="15">
                  <c:v>0.28999999999999998</c:v>
                </c:pt>
                <c:pt idx="16">
                  <c:v>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E8-40C8-959F-ED1ABD92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ACUSR01!$K$2</c:f>
              <c:strCache>
                <c:ptCount val="1"/>
                <c:pt idx="0">
                  <c:v>Dissolved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ACUSR01!$K$5:$K$21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AF-4672-BBED-20F8E4F41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5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ACUSR01!$L$2</c:f>
              <c:strCache>
                <c:ptCount val="1"/>
                <c:pt idx="0">
                  <c:v>Dissolved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ACUSR01!$L$5:$L$21</c:f>
              <c:numCache>
                <c:formatCode>General</c:formatCode>
                <c:ptCount val="17"/>
                <c:pt idx="0">
                  <c:v>0</c:v>
                </c:pt>
                <c:pt idx="1">
                  <c:v>3.0000000000000001E-3</c:v>
                </c:pt>
                <c:pt idx="2">
                  <c:v>3.0000000000000001E-3</c:v>
                </c:pt>
                <c:pt idx="3">
                  <c:v>1E-3</c:v>
                </c:pt>
                <c:pt idx="4">
                  <c:v>1E-3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2E-3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2">
                  <c:v>2E-3</c:v>
                </c:pt>
                <c:pt idx="13">
                  <c:v>2E-3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14-4E01-AAB9-283803386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ACUSR01!$M$2</c:f>
              <c:strCache>
                <c:ptCount val="1"/>
                <c:pt idx="0">
                  <c:v>Dissolved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ACUSR01!$M$5:$M$21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94-4B49-BC14-D6863AFBF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249732854687724"/>
          <c:y val="0.12865740740740741"/>
          <c:w val="0.8299854732042172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ACUSR01!$N$2</c:f>
              <c:strCache>
                <c:ptCount val="1"/>
                <c:pt idx="0">
                  <c:v>Dissolved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ACUSR01!$N$5:$N$21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  <c:pt idx="15">
                  <c:v>1.9E-2</c:v>
                </c:pt>
                <c:pt idx="16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E7-49CA-9B11-D6DE480D0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ACUSR01!$O$2</c:f>
              <c:strCache>
                <c:ptCount val="1"/>
                <c:pt idx="0">
                  <c:v>Dissolved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ACUSR01!$O$5:$O$21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A-4B7F-A6BE-E5E101544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ACUSR01!$P$2</c:f>
              <c:strCache>
                <c:ptCount val="1"/>
                <c:pt idx="0">
                  <c:v>Dissolved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ACUSR01!$P$5:$P$21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31-4FAE-8086-A0B72B25B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ACUSR01!$Q$2</c:f>
              <c:strCache>
                <c:ptCount val="1"/>
                <c:pt idx="0">
                  <c:v>
Dissolved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ACUSR01!$Q$5:$Q$21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1E-3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1-403E-A6A8-4937EFAD5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00827288708988"/>
          <c:y val="0.12865740740740741"/>
          <c:w val="0.81247452886400451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ACUSR01!$R$2</c:f>
              <c:strCache>
                <c:ptCount val="1"/>
                <c:pt idx="0">
                  <c:v>Dissolved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ACUSR01!$R$5:$R$21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3.0000000000000001E-3</c:v>
                </c:pt>
                <c:pt idx="3">
                  <c:v>0</c:v>
                </c:pt>
                <c:pt idx="4">
                  <c:v>2E-3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3.0000000000000001E-3</c:v>
                </c:pt>
                <c:pt idx="16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10-4757-B1CC-19063541E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ACUSR01!$S$2</c:f>
              <c:strCache>
                <c:ptCount val="1"/>
                <c:pt idx="0">
                  <c:v>Dissolved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ACUSR01!$S$5:$S$21</c:f>
              <c:numCache>
                <c:formatCode>General</c:formatCode>
                <c:ptCount val="17"/>
                <c:pt idx="0">
                  <c:v>0</c:v>
                </c:pt>
                <c:pt idx="1">
                  <c:v>0.36</c:v>
                </c:pt>
                <c:pt idx="2">
                  <c:v>0.68</c:v>
                </c:pt>
                <c:pt idx="3">
                  <c:v>0.42</c:v>
                </c:pt>
                <c:pt idx="4">
                  <c:v>0.39</c:v>
                </c:pt>
                <c:pt idx="5">
                  <c:v>0.1</c:v>
                </c:pt>
                <c:pt idx="6">
                  <c:v>0.12</c:v>
                </c:pt>
                <c:pt idx="7">
                  <c:v>0.21</c:v>
                </c:pt>
                <c:pt idx="8">
                  <c:v>0.5</c:v>
                </c:pt>
                <c:pt idx="9">
                  <c:v>0.08</c:v>
                </c:pt>
                <c:pt idx="10">
                  <c:v>0.06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0B-4C3D-93D4-C44743746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ACUSR01!$T$2</c:f>
              <c:strCache>
                <c:ptCount val="1"/>
                <c:pt idx="0">
                  <c:v>Dissolved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ACUSR01!$T$5:$T$21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E0-4821-9BF4-FCAFD329F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99263811535753"/>
          <c:y val="0.12865740740740741"/>
          <c:w val="0.83749016363573692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ACUSR01!$U$2</c:f>
              <c:strCache>
                <c:ptCount val="1"/>
                <c:pt idx="0">
                  <c:v>Dissolved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ACUSR01!$U$5:$U$21</c:f>
              <c:numCache>
                <c:formatCode>General</c:formatCode>
                <c:ptCount val="17"/>
                <c:pt idx="0">
                  <c:v>0.02</c:v>
                </c:pt>
                <c:pt idx="1">
                  <c:v>0.16900000000000001</c:v>
                </c:pt>
                <c:pt idx="2">
                  <c:v>0.115</c:v>
                </c:pt>
                <c:pt idx="3">
                  <c:v>8.2000000000000003E-2</c:v>
                </c:pt>
                <c:pt idx="4">
                  <c:v>6.5000000000000002E-2</c:v>
                </c:pt>
                <c:pt idx="5">
                  <c:v>6.8000000000000005E-2</c:v>
                </c:pt>
                <c:pt idx="6">
                  <c:v>0.14499999999999999</c:v>
                </c:pt>
                <c:pt idx="7">
                  <c:v>0.23300000000000001</c:v>
                </c:pt>
                <c:pt idx="8">
                  <c:v>0.35599999999999998</c:v>
                </c:pt>
                <c:pt idx="9">
                  <c:v>0.28699999999999998</c:v>
                </c:pt>
                <c:pt idx="10">
                  <c:v>1.6E-2</c:v>
                </c:pt>
                <c:pt idx="11">
                  <c:v>0</c:v>
                </c:pt>
                <c:pt idx="13">
                  <c:v>0.28599999999999998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AF-41A8-960E-EEFAAC917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8325725231813"/>
          <c:y val="0.12865740740740741"/>
          <c:w val="0.852499544498776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ACUSR01!$V$2</c:f>
              <c:strCache>
                <c:ptCount val="1"/>
                <c:pt idx="0">
                  <c:v>Dissolved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ACUSR01!$V$5:$V$21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5C-4F6E-AF3A-3E2C91344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ACUSR01!$W$2</c:f>
              <c:strCache>
                <c:ptCount val="1"/>
                <c:pt idx="0">
                  <c:v>Dissolved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ACUSR01!$W$5:$W$21</c:f>
              <c:numCache>
                <c:formatCode>General</c:formatCode>
                <c:ptCount val="17"/>
                <c:pt idx="0">
                  <c:v>0</c:v>
                </c:pt>
                <c:pt idx="1">
                  <c:v>2E-3</c:v>
                </c:pt>
                <c:pt idx="2">
                  <c:v>1E-3</c:v>
                </c:pt>
                <c:pt idx="3">
                  <c:v>1E-3</c:v>
                </c:pt>
                <c:pt idx="4">
                  <c:v>1E-3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3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63-4081-B787-B7B6ACE69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250983636426311"/>
          <c:y val="0.12865740740740741"/>
          <c:w val="0.8099729653868313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ACUSR01!$X$2</c:f>
              <c:strCache>
                <c:ptCount val="1"/>
                <c:pt idx="0">
                  <c:v>Dissolved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ACUSR01!$X$5:$X$21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2E-3</c:v>
                </c:pt>
                <c:pt idx="10">
                  <c:v>0</c:v>
                </c:pt>
                <c:pt idx="11">
                  <c:v>1E-3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1E-3</c:v>
                </c:pt>
                <c:pt idx="16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EA-4C1C-9283-DF99076B4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ACUSR01!$Y$2</c:f>
              <c:strCache>
                <c:ptCount val="1"/>
                <c:pt idx="0">
                  <c:v>Dissolved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ACUSR01!$Y$5:$Y$21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49-44D9-8716-6AF4763EF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ACUSR01!$Z$2</c:f>
              <c:strCache>
                <c:ptCount val="1"/>
                <c:pt idx="0">
                  <c:v>Dissolved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ACUSR01!$Z$5:$Z$21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36-4E43-8C41-BE2F4F2BD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49107463818433"/>
          <c:y val="0.12865740740740741"/>
          <c:w val="0.8399917271129101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ACUSR01!$AA$2</c:f>
              <c:strCache>
                <c:ptCount val="1"/>
                <c:pt idx="0">
                  <c:v>Dissolved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ACUSR01!$AA$5:$AA$21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BF-4A03-BA75-9D07BC991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ACUSR01!$AB$2</c:f>
              <c:strCache>
                <c:ptCount val="1"/>
                <c:pt idx="0">
                  <c:v>Dissolved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ACUSR01!$AB$5:$AB$21</c:f>
              <c:numCache>
                <c:formatCode>General</c:formatCode>
                <c:ptCount val="17"/>
                <c:pt idx="0">
                  <c:v>8.0000000000000002E-3</c:v>
                </c:pt>
                <c:pt idx="1">
                  <c:v>1.2E-2</c:v>
                </c:pt>
                <c:pt idx="2">
                  <c:v>2.8000000000000001E-2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7.0000000000000001E-3</c:v>
                </c:pt>
                <c:pt idx="16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F-4A9E-8482-FC27E16C5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ACUSR01!$AC$2</c:f>
              <c:strCache>
                <c:ptCount val="1"/>
                <c:pt idx="0">
                  <c:v>Total Aluminium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ACUSR01!$AC$5:$AC$21</c:f>
              <c:numCache>
                <c:formatCode>General</c:formatCode>
                <c:ptCount val="17"/>
                <c:pt idx="0">
                  <c:v>0.25</c:v>
                </c:pt>
                <c:pt idx="1">
                  <c:v>2.21</c:v>
                </c:pt>
                <c:pt idx="2">
                  <c:v>0.42</c:v>
                </c:pt>
                <c:pt idx="3">
                  <c:v>0.24</c:v>
                </c:pt>
                <c:pt idx="4">
                  <c:v>0.09</c:v>
                </c:pt>
                <c:pt idx="5">
                  <c:v>0.03</c:v>
                </c:pt>
                <c:pt idx="6">
                  <c:v>0.03</c:v>
                </c:pt>
                <c:pt idx="7">
                  <c:v>0.09</c:v>
                </c:pt>
                <c:pt idx="8">
                  <c:v>0.16</c:v>
                </c:pt>
                <c:pt idx="9">
                  <c:v>0.22</c:v>
                </c:pt>
                <c:pt idx="10">
                  <c:v>9.82</c:v>
                </c:pt>
                <c:pt idx="11">
                  <c:v>0.66</c:v>
                </c:pt>
                <c:pt idx="12">
                  <c:v>0.77</c:v>
                </c:pt>
                <c:pt idx="13">
                  <c:v>0.55000000000000004</c:v>
                </c:pt>
                <c:pt idx="14">
                  <c:v>2.69</c:v>
                </c:pt>
                <c:pt idx="15">
                  <c:v>3.4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50-4407-AAFB-7B4628157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ACUSR01!$AD$2</c:f>
              <c:strCache>
                <c:ptCount val="1"/>
                <c:pt idx="0">
                  <c:v>Total Antimony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ACUSR01!$AD$5:$AD$21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C3-4601-91FD-1C43F4FF3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ACUSR01!$AE$2</c:f>
              <c:strCache>
                <c:ptCount val="1"/>
                <c:pt idx="0">
                  <c:v>Total
Arsenic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ACUSR01!$AE$5:$AE$21</c:f>
              <c:numCache>
                <c:formatCode>General</c:formatCode>
                <c:ptCount val="17"/>
                <c:pt idx="0">
                  <c:v>0</c:v>
                </c:pt>
                <c:pt idx="1">
                  <c:v>4.0000000000000001E-3</c:v>
                </c:pt>
                <c:pt idx="2">
                  <c:v>3.0000000000000001E-3</c:v>
                </c:pt>
                <c:pt idx="3">
                  <c:v>2E-3</c:v>
                </c:pt>
                <c:pt idx="4">
                  <c:v>2E-3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2E-3</c:v>
                </c:pt>
                <c:pt idx="9">
                  <c:v>2E-3</c:v>
                </c:pt>
                <c:pt idx="10">
                  <c:v>6.0000000000000001E-3</c:v>
                </c:pt>
                <c:pt idx="11">
                  <c:v>2E-3</c:v>
                </c:pt>
                <c:pt idx="12">
                  <c:v>2E-3</c:v>
                </c:pt>
                <c:pt idx="13">
                  <c:v>6.0000000000000001E-3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23-4618-A9A5-6B96E4907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94302644536585"/>
          <c:y val="0.12865740740740741"/>
          <c:w val="0.8525397610322864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ACUSR01!$AF$2</c:f>
              <c:strCache>
                <c:ptCount val="1"/>
                <c:pt idx="0">
                  <c:v>Total Bismuth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ACUSR01!$AF$5:$AF$21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44-43D4-B340-6A89EE7F3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ACUSR01!$AG$2</c:f>
              <c:strCache>
                <c:ptCount val="1"/>
                <c:pt idx="0">
                  <c:v>Total Boron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ACUSR01!$AG$5:$AG$21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3">
                  <c:v>0</c:v>
                </c:pt>
                <c:pt idx="15">
                  <c:v>2.1999999999999999E-2</c:v>
                </c:pt>
                <c:pt idx="16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1-4189-A807-E6F468329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ACUSR01!$AH$2</c:f>
              <c:strCache>
                <c:ptCount val="1"/>
                <c:pt idx="0">
                  <c:v>Total
Cadmium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ACUSR01!$AH$5:$AH$21</c:f>
              <c:numCache>
                <c:formatCode>General</c:formatCode>
                <c:ptCount val="17"/>
                <c:pt idx="0">
                  <c:v>1E-4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C-433D-97B4-8EFB65382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ACUSR01!$AI$2</c:f>
              <c:strCache>
                <c:ptCount val="1"/>
                <c:pt idx="0">
                  <c:v>Total
Chromium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ACUSR01!$AI$5:$AI$21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2E-3</c:v>
                </c:pt>
                <c:pt idx="11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F6-4BD9-BD41-04A23F1B1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ACUSR01!$AJ$2</c:f>
              <c:strCache>
                <c:ptCount val="1"/>
                <c:pt idx="0">
                  <c:v>
Total Cobalt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ACUSR01!$AJ$5:$AJ$21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2E-3</c:v>
                </c:pt>
                <c:pt idx="9">
                  <c:v>1E-3</c:v>
                </c:pt>
                <c:pt idx="10">
                  <c:v>2E-3</c:v>
                </c:pt>
                <c:pt idx="11">
                  <c:v>0</c:v>
                </c:pt>
                <c:pt idx="12">
                  <c:v>0</c:v>
                </c:pt>
                <c:pt idx="13">
                  <c:v>3.0000000000000001E-3</c:v>
                </c:pt>
                <c:pt idx="14">
                  <c:v>0</c:v>
                </c:pt>
                <c:pt idx="15">
                  <c:v>2E-3</c:v>
                </c:pt>
                <c:pt idx="16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74-4452-B621-B5FA1A9BF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ACUSR01!$AK$2</c:f>
              <c:strCache>
                <c:ptCount val="1"/>
                <c:pt idx="0">
                  <c:v>Total
Copper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ACUSR01!$AK$5:$AK$21</c:f>
              <c:numCache>
                <c:formatCode>General</c:formatCode>
                <c:ptCount val="17"/>
                <c:pt idx="0">
                  <c:v>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1E-3</c:v>
                </c:pt>
                <c:pt idx="11">
                  <c:v>2E-3</c:v>
                </c:pt>
                <c:pt idx="12">
                  <c:v>0</c:v>
                </c:pt>
                <c:pt idx="13">
                  <c:v>2E-3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9C-4216-8FCB-46EFCCEB3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ACUSR01!$AL$2</c:f>
              <c:strCache>
                <c:ptCount val="1"/>
                <c:pt idx="0">
                  <c:v>Total Iron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ACUSR01!$AL$5:$AL$21</c:f>
              <c:numCache>
                <c:formatCode>General</c:formatCode>
                <c:ptCount val="17"/>
                <c:pt idx="0">
                  <c:v>0.18</c:v>
                </c:pt>
                <c:pt idx="1">
                  <c:v>1.3</c:v>
                </c:pt>
                <c:pt idx="2">
                  <c:v>0.9</c:v>
                </c:pt>
                <c:pt idx="3">
                  <c:v>0.85</c:v>
                </c:pt>
                <c:pt idx="4">
                  <c:v>0.92</c:v>
                </c:pt>
                <c:pt idx="5">
                  <c:v>0.23</c:v>
                </c:pt>
                <c:pt idx="6">
                  <c:v>0.2</c:v>
                </c:pt>
                <c:pt idx="7">
                  <c:v>0.26</c:v>
                </c:pt>
                <c:pt idx="8">
                  <c:v>1.1499999999999999</c:v>
                </c:pt>
                <c:pt idx="9">
                  <c:v>0.38</c:v>
                </c:pt>
                <c:pt idx="10">
                  <c:v>2.5</c:v>
                </c:pt>
                <c:pt idx="11">
                  <c:v>0.59</c:v>
                </c:pt>
                <c:pt idx="13">
                  <c:v>2.39</c:v>
                </c:pt>
                <c:pt idx="15">
                  <c:v>3.0000000000000001E-3</c:v>
                </c:pt>
                <c:pt idx="16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99-4963-9D2F-69DF895AF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ACUSR01!$AM$2</c:f>
              <c:strCache>
                <c:ptCount val="1"/>
                <c:pt idx="0">
                  <c:v>Total
Lead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ACUSR01!$AM$5:$AM$21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3.0000000000000001E-3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1E-3</c:v>
                </c:pt>
                <c:pt idx="15">
                  <c:v>2E-3</c:v>
                </c:pt>
                <c:pt idx="16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03-4B62-8503-E608DFED4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38425027789402"/>
          <c:y val="0.12865740740740741"/>
          <c:w val="0.8460985371997582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ACUSR01!$AN$2</c:f>
              <c:strCache>
                <c:ptCount val="1"/>
                <c:pt idx="0">
                  <c:v>Total
Manganese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ACUSR01!$AN$5:$AN$21</c:f>
              <c:numCache>
                <c:formatCode>General</c:formatCode>
                <c:ptCount val="17"/>
                <c:pt idx="0">
                  <c:v>2.1999999999999999E-2</c:v>
                </c:pt>
                <c:pt idx="1">
                  <c:v>0.192</c:v>
                </c:pt>
                <c:pt idx="2">
                  <c:v>9.9000000000000005E-2</c:v>
                </c:pt>
                <c:pt idx="3">
                  <c:v>0.106</c:v>
                </c:pt>
                <c:pt idx="4">
                  <c:v>0.10199999999999999</c:v>
                </c:pt>
                <c:pt idx="5">
                  <c:v>0.1</c:v>
                </c:pt>
                <c:pt idx="6">
                  <c:v>0.13800000000000001</c:v>
                </c:pt>
                <c:pt idx="7">
                  <c:v>0.29899999999999999</c:v>
                </c:pt>
                <c:pt idx="8">
                  <c:v>0.42899999999999999</c:v>
                </c:pt>
                <c:pt idx="9">
                  <c:v>0.41299999999999998</c:v>
                </c:pt>
                <c:pt idx="10">
                  <c:v>0.38</c:v>
                </c:pt>
                <c:pt idx="11">
                  <c:v>0.19</c:v>
                </c:pt>
                <c:pt idx="13">
                  <c:v>0.753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FA-4282-BB1C-28C8F79EA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35472800199495"/>
          <c:y val="0.12865740740740741"/>
          <c:w val="0.86112805947565729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ACUSR01!$AO$2</c:f>
              <c:strCache>
                <c:ptCount val="1"/>
                <c:pt idx="0">
                  <c:v>Total
Mercury (inorganic)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ACUSR01!$AO$5:$AO$21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A4-4AA2-B833-8ED7A81A1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ACUSR01!$AP$2</c:f>
              <c:strCache>
                <c:ptCount val="1"/>
                <c:pt idx="0">
                  <c:v>Total Molybdenum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ACUSR01!$AP$5:$AP$21</c:f>
              <c:numCache>
                <c:formatCode>General</c:formatCode>
                <c:ptCount val="17"/>
                <c:pt idx="0">
                  <c:v>0</c:v>
                </c:pt>
                <c:pt idx="1">
                  <c:v>2E-3</c:v>
                </c:pt>
                <c:pt idx="2">
                  <c:v>1E-3</c:v>
                </c:pt>
                <c:pt idx="3">
                  <c:v>1E-3</c:v>
                </c:pt>
                <c:pt idx="4">
                  <c:v>2E-3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2E-3</c:v>
                </c:pt>
                <c:pt idx="11">
                  <c:v>1E-3</c:v>
                </c:pt>
                <c:pt idx="13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D3-46F0-901C-6D3F88561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000201897839693"/>
          <c:y val="0.12865740740740741"/>
          <c:w val="0.8224807827726974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ACUSR01!$AQ$2</c:f>
              <c:strCache>
                <c:ptCount val="1"/>
                <c:pt idx="0">
                  <c:v>Total
Nickel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ACUSR01!$AQ$5:$AQ$21</c:f>
              <c:numCache>
                <c:formatCode>General</c:formatCode>
                <c:ptCount val="17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2E-3</c:v>
                </c:pt>
                <c:pt idx="10">
                  <c:v>2E-3</c:v>
                </c:pt>
                <c:pt idx="11">
                  <c:v>2E-3</c:v>
                </c:pt>
                <c:pt idx="12">
                  <c:v>0</c:v>
                </c:pt>
                <c:pt idx="13">
                  <c:v>2E-3</c:v>
                </c:pt>
                <c:pt idx="14">
                  <c:v>0</c:v>
                </c:pt>
                <c:pt idx="15">
                  <c:v>4.0000000000000001E-3</c:v>
                </c:pt>
                <c:pt idx="16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9E-4197-BA47-4D6827AB7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ACUSR01!$AR$2</c:f>
              <c:strCache>
                <c:ptCount val="1"/>
                <c:pt idx="0">
                  <c:v>Total
Selenium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ACUSR01!$AR$5:$AR$21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2-4034-81DB-061EAD17B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ACUSR01!$AS$2</c:f>
              <c:strCache>
                <c:ptCount val="1"/>
                <c:pt idx="0">
                  <c:v>Total
Silver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ACUSR01!$AS$5:$AS$21</c:f>
              <c:numCache>
                <c:formatCode>General</c:formatCode>
                <c:ptCount val="17"/>
                <c:pt idx="12">
                  <c:v>0</c:v>
                </c:pt>
                <c:pt idx="14">
                  <c:v>3.0000000000000001E-5</c:v>
                </c:pt>
                <c:pt idx="15">
                  <c:v>0</c:v>
                </c:pt>
                <c:pt idx="16">
                  <c:v>6.0000000000000002E-5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29-4378-8FA6-BEA51E854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20765339115221"/>
          <c:y val="0.12865740740740741"/>
          <c:w val="0.86327513408650003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ACUSR01!$AT$2</c:f>
              <c:strCache>
                <c:ptCount val="1"/>
                <c:pt idx="0">
                  <c:v>Total Tin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ACUSR01!$AT$5:$AT$21</c:f>
              <c:numCache>
                <c:formatCode>General</c:formatCode>
                <c:ptCount val="17"/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A5-4D1D-BC5F-8B973EF20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ACUSR01!$AU$2</c:f>
              <c:strCache>
                <c:ptCount val="1"/>
                <c:pt idx="0">
                  <c:v>Total
Zinc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ACUSR01!$AU$5:$AU$21</c:f>
              <c:numCache>
                <c:formatCode>General</c:formatCode>
                <c:ptCount val="17"/>
                <c:pt idx="0">
                  <c:v>7.0000000000000001E-3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7.0000000000000001E-3</c:v>
                </c:pt>
                <c:pt idx="10">
                  <c:v>1.2E-2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7.0000000000000001E-3</c:v>
                </c:pt>
                <c:pt idx="15">
                  <c:v>1.2E-2</c:v>
                </c:pt>
                <c:pt idx="16">
                  <c:v>1.2999999999999999E-2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EA-4E58-B255-86700DC6F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ACUSR01!$AV$2</c:f>
              <c:strCache>
                <c:ptCount val="1"/>
                <c:pt idx="0">
                  <c:v>Total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ACUSR01!$AV$5:$AV$21</c:f>
              <c:numCache>
                <c:formatCode>General</c:formatCode>
                <c:ptCount val="17"/>
                <c:pt idx="0" formatCode="#,##0">
                  <c:v>104</c:v>
                </c:pt>
                <c:pt idx="1">
                  <c:v>47</c:v>
                </c:pt>
                <c:pt idx="2">
                  <c:v>57</c:v>
                </c:pt>
                <c:pt idx="3">
                  <c:v>56</c:v>
                </c:pt>
                <c:pt idx="6">
                  <c:v>90</c:v>
                </c:pt>
                <c:pt idx="7">
                  <c:v>102</c:v>
                </c:pt>
                <c:pt idx="8">
                  <c:v>71</c:v>
                </c:pt>
                <c:pt idx="9">
                  <c:v>139</c:v>
                </c:pt>
                <c:pt idx="10">
                  <c:v>49</c:v>
                </c:pt>
                <c:pt idx="11">
                  <c:v>101</c:v>
                </c:pt>
                <c:pt idx="12">
                  <c:v>99</c:v>
                </c:pt>
                <c:pt idx="13">
                  <c:v>76</c:v>
                </c:pt>
                <c:pt idx="14" formatCode="#,##0">
                  <c:v>114</c:v>
                </c:pt>
                <c:pt idx="15" formatCode="#,##0">
                  <c:v>82</c:v>
                </c:pt>
                <c:pt idx="16" formatCode="#,##0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2F-474B-A01A-252B1C8D9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ACUSR01!$AW$2</c:f>
              <c:strCache>
                <c:ptCount val="1"/>
                <c:pt idx="0">
                  <c:v>Bicarbonate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ACUSR01!$AW$5:$AW$21</c:f>
              <c:numCache>
                <c:formatCode>General</c:formatCode>
                <c:ptCount val="17"/>
                <c:pt idx="0" formatCode="#,##0">
                  <c:v>104</c:v>
                </c:pt>
                <c:pt idx="1">
                  <c:v>47</c:v>
                </c:pt>
                <c:pt idx="2">
                  <c:v>57</c:v>
                </c:pt>
                <c:pt idx="3">
                  <c:v>56</c:v>
                </c:pt>
                <c:pt idx="6">
                  <c:v>90</c:v>
                </c:pt>
                <c:pt idx="7">
                  <c:v>102</c:v>
                </c:pt>
                <c:pt idx="8">
                  <c:v>71</c:v>
                </c:pt>
                <c:pt idx="9">
                  <c:v>139</c:v>
                </c:pt>
                <c:pt idx="10">
                  <c:v>49</c:v>
                </c:pt>
                <c:pt idx="11">
                  <c:v>101</c:v>
                </c:pt>
                <c:pt idx="12">
                  <c:v>99</c:v>
                </c:pt>
                <c:pt idx="13">
                  <c:v>76</c:v>
                </c:pt>
                <c:pt idx="14" formatCode="#,##0">
                  <c:v>114</c:v>
                </c:pt>
                <c:pt idx="15" formatCode="#,##0">
                  <c:v>82</c:v>
                </c:pt>
                <c:pt idx="16" formatCode="#,##0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C7-4715-83A4-DD50DF2D9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325205726095833E-2"/>
          <c:y val="0.12865740740740741"/>
          <c:w val="0.87615758175155645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ACUSR01!$AX$2</c:f>
              <c:strCache>
                <c:ptCount val="1"/>
                <c:pt idx="0">
                  <c:v>Carbonate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ACUSR01!$AX$5:$AX$21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55-46F0-8CEA-6F37D3982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061935494778129"/>
          <c:y val="0.12865740740740741"/>
          <c:w val="0.8718634325298709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ACUSR01!$AY$2</c:f>
              <c:strCache>
                <c:ptCount val="1"/>
                <c:pt idx="0">
                  <c:v>Hydroxide Alkalinity as CaCO3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ACUSR01!$AY$5:$AY$21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48-4B87-ACD1-1EED5E2A8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6642955862399"/>
          <c:y val="0.12865740740740741"/>
          <c:w val="0.8697163579190282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ACUSR01!$AZ$2</c:f>
              <c:strCache>
                <c:ptCount val="1"/>
                <c:pt idx="0">
                  <c:v>Total Hardness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ACUSR01!$AZ$5:$AZ$21</c:f>
              <c:numCache>
                <c:formatCode>General</c:formatCode>
                <c:ptCount val="17"/>
                <c:pt idx="0" formatCode="#,##0">
                  <c:v>82</c:v>
                </c:pt>
                <c:pt idx="1">
                  <c:v>28</c:v>
                </c:pt>
                <c:pt idx="2">
                  <c:v>37</c:v>
                </c:pt>
                <c:pt idx="3">
                  <c:v>37</c:v>
                </c:pt>
                <c:pt idx="4">
                  <c:v>46</c:v>
                </c:pt>
                <c:pt idx="5">
                  <c:v>56</c:v>
                </c:pt>
                <c:pt idx="6">
                  <c:v>65</c:v>
                </c:pt>
                <c:pt idx="7">
                  <c:v>72</c:v>
                </c:pt>
                <c:pt idx="8">
                  <c:v>46</c:v>
                </c:pt>
                <c:pt idx="9">
                  <c:v>112</c:v>
                </c:pt>
                <c:pt idx="10">
                  <c:v>28</c:v>
                </c:pt>
                <c:pt idx="11">
                  <c:v>79</c:v>
                </c:pt>
                <c:pt idx="12">
                  <c:v>114</c:v>
                </c:pt>
                <c:pt idx="13">
                  <c:v>49</c:v>
                </c:pt>
                <c:pt idx="14" formatCode="#,##0">
                  <c:v>74</c:v>
                </c:pt>
                <c:pt idx="15" formatCode="#,##0">
                  <c:v>50</c:v>
                </c:pt>
                <c:pt idx="16" formatCode="#,##0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2C-44F9-AA2B-708590AAF7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178131115253111E-2"/>
          <c:y val="0.12865740740740741"/>
          <c:w val="0.87830465636239918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ACUSR01!$BA$2</c:f>
              <c:strCache>
                <c:ptCount val="1"/>
                <c:pt idx="0">
                  <c:v>Chloride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ACUSR01!$BA$5:$BA$21</c:f>
              <c:numCache>
                <c:formatCode>General</c:formatCode>
                <c:ptCount val="17"/>
                <c:pt idx="0" formatCode="#,##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21</c:v>
                </c:pt>
                <c:pt idx="10">
                  <c:v>4</c:v>
                </c:pt>
                <c:pt idx="11">
                  <c:v>6</c:v>
                </c:pt>
                <c:pt idx="12">
                  <c:v>8</c:v>
                </c:pt>
                <c:pt idx="13">
                  <c:v>4</c:v>
                </c:pt>
                <c:pt idx="14" formatCode="#,##0">
                  <c:v>7</c:v>
                </c:pt>
                <c:pt idx="15" formatCode="#,##0">
                  <c:v>5</c:v>
                </c:pt>
                <c:pt idx="16" formatCode="#,##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91-4C32-AE43-612FCD378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06057878030946"/>
          <c:y val="0.12865740740740741"/>
          <c:w val="0.86542220869734277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ACUSR01!$BB$2</c:f>
              <c:strCache>
                <c:ptCount val="1"/>
                <c:pt idx="0">
                  <c:v>Dissolved 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ACUSR01!$BB$5:$BB$21</c:f>
              <c:numCache>
                <c:formatCode>#,##0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19-4484-BF3D-08F6635CF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ACUSR01!$BC$2</c:f>
              <c:strCache>
                <c:ptCount val="1"/>
                <c:pt idx="0">
                  <c:v>Total
Calcium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ACUSR01!$BC$5:$BC$21</c:f>
              <c:numCache>
                <c:formatCode>General</c:formatCode>
                <c:ptCount val="17"/>
                <c:pt idx="0">
                  <c:v>23</c:v>
                </c:pt>
                <c:pt idx="1">
                  <c:v>8</c:v>
                </c:pt>
                <c:pt idx="2">
                  <c:v>10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19</c:v>
                </c:pt>
                <c:pt idx="8">
                  <c:v>10</c:v>
                </c:pt>
                <c:pt idx="9">
                  <c:v>30</c:v>
                </c:pt>
                <c:pt idx="10">
                  <c:v>8</c:v>
                </c:pt>
                <c:pt idx="11">
                  <c:v>20</c:v>
                </c:pt>
                <c:pt idx="12">
                  <c:v>29</c:v>
                </c:pt>
                <c:pt idx="13">
                  <c:v>13</c:v>
                </c:pt>
                <c:pt idx="14">
                  <c:v>18</c:v>
                </c:pt>
                <c:pt idx="15">
                  <c:v>12</c:v>
                </c:pt>
                <c:pt idx="1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5-47F4-9670-C4AFB4D47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ACUSR01!$BD$2</c:f>
              <c:strCache>
                <c:ptCount val="1"/>
                <c:pt idx="0">
                  <c:v>Dissolved 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ACUSR01!$BD$5:$BD$21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62-4216-BA96-1E249AFF2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ACUSR01!$BE$2</c:f>
              <c:strCache>
                <c:ptCount val="1"/>
                <c:pt idx="0">
                  <c:v>Total
Magnesium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ACUSR01!$BE$5:$BE$21</c:f>
              <c:numCache>
                <c:formatCode>General</c:formatCode>
                <c:ptCount val="17"/>
                <c:pt idx="0">
                  <c:v>6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9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4</c:v>
                </c:pt>
                <c:pt idx="14">
                  <c:v>7</c:v>
                </c:pt>
                <c:pt idx="15">
                  <c:v>4.9000000000000004</c:v>
                </c:pt>
                <c:pt idx="16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D-4514-A93F-A86D2DE36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ACUSR01!$BF$2</c:f>
              <c:strCache>
                <c:ptCount val="1"/>
                <c:pt idx="0">
                  <c:v>Dissolved 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ACUSR01!$BF$5:$BF$21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AF-4A10-A5D1-87011E098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ACUSR01!$BG$2</c:f>
              <c:strCache>
                <c:ptCount val="1"/>
                <c:pt idx="0">
                  <c:v>Total
Potassium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ACUSR01!$BG$5:$BG$21</c:f>
              <c:numCache>
                <c:formatCode>General</c:formatCode>
                <c:ptCount val="17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3</c:v>
                </c:pt>
                <c:pt idx="11">
                  <c:v>7</c:v>
                </c:pt>
                <c:pt idx="12">
                  <c:v>4</c:v>
                </c:pt>
                <c:pt idx="13">
                  <c:v>3</c:v>
                </c:pt>
                <c:pt idx="14">
                  <c:v>4</c:v>
                </c:pt>
                <c:pt idx="15">
                  <c:v>3.4</c:v>
                </c:pt>
                <c:pt idx="1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86-4351-B32B-506673A09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ACUSR01!$BH$2</c:f>
              <c:strCache>
                <c:ptCount val="1"/>
                <c:pt idx="0">
                  <c:v>Dissolved 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ACUSR01!$BH$5:$BH$21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42-4C2E-8DE7-F156E2DCE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ACUSR01!$BI$2</c:f>
              <c:strCache>
                <c:ptCount val="1"/>
                <c:pt idx="0">
                  <c:v>Total
Sodium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ACUSR01!$BI$5:$BI$21</c:f>
              <c:numCache>
                <c:formatCode>General</c:formatCode>
                <c:ptCount val="17"/>
                <c:pt idx="0">
                  <c:v>12</c:v>
                </c:pt>
                <c:pt idx="1">
                  <c:v>10</c:v>
                </c:pt>
                <c:pt idx="2">
                  <c:v>12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21</c:v>
                </c:pt>
                <c:pt idx="7">
                  <c:v>21</c:v>
                </c:pt>
                <c:pt idx="8">
                  <c:v>19</c:v>
                </c:pt>
                <c:pt idx="9">
                  <c:v>30</c:v>
                </c:pt>
                <c:pt idx="10">
                  <c:v>12</c:v>
                </c:pt>
                <c:pt idx="11">
                  <c:v>11</c:v>
                </c:pt>
                <c:pt idx="12">
                  <c:v>25</c:v>
                </c:pt>
                <c:pt idx="13">
                  <c:v>13</c:v>
                </c:pt>
                <c:pt idx="14">
                  <c:v>16</c:v>
                </c:pt>
                <c:pt idx="15">
                  <c:v>13</c:v>
                </c:pt>
                <c:pt idx="1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3F-4118-847F-B0A4386D7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ACUSR01!$BJ$2</c:f>
              <c:strCache>
                <c:ptCount val="1"/>
                <c:pt idx="0">
                  <c:v>Dissolved Sulfur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ACUSR01!$BJ$5:$BJ$21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E0-41DA-89C3-AFCB102B9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ACUSR01!$BK$2</c:f>
              <c:strCache>
                <c:ptCount val="1"/>
                <c:pt idx="0">
                  <c:v>Sum of Cation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ACUSR01!$BK$5:$BK$21</c:f>
              <c:numCache>
                <c:formatCode>General</c:formatCode>
                <c:ptCount val="17"/>
                <c:pt idx="0">
                  <c:v>2.19</c:v>
                </c:pt>
                <c:pt idx="1">
                  <c:v>1.05</c:v>
                </c:pt>
                <c:pt idx="2">
                  <c:v>1.25</c:v>
                </c:pt>
                <c:pt idx="3">
                  <c:v>1.23</c:v>
                </c:pt>
                <c:pt idx="6">
                  <c:v>2.09</c:v>
                </c:pt>
                <c:pt idx="7">
                  <c:v>2.33</c:v>
                </c:pt>
                <c:pt idx="8">
                  <c:v>1.71</c:v>
                </c:pt>
                <c:pt idx="9">
                  <c:v>3.41</c:v>
                </c:pt>
                <c:pt idx="10">
                  <c:v>1.0900000000000001</c:v>
                </c:pt>
                <c:pt idx="11">
                  <c:v>2.23</c:v>
                </c:pt>
                <c:pt idx="12">
                  <c:v>2.2000000000000002</c:v>
                </c:pt>
                <c:pt idx="13">
                  <c:v>1.63</c:v>
                </c:pt>
                <c:pt idx="14">
                  <c:v>2.27</c:v>
                </c:pt>
                <c:pt idx="15">
                  <c:v>1.67</c:v>
                </c:pt>
                <c:pt idx="16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59-4A91-A762-2138608A8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ACUSR01!$BL$2</c:f>
              <c:strCache>
                <c:ptCount val="1"/>
                <c:pt idx="0">
                  <c:v>Sum of Anion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ACUSR01!$BL$5:$BL$21</c:f>
              <c:numCache>
                <c:formatCode>General</c:formatCode>
                <c:ptCount val="17"/>
                <c:pt idx="0">
                  <c:v>2.2400000000000002</c:v>
                </c:pt>
                <c:pt idx="1">
                  <c:v>1.08</c:v>
                </c:pt>
                <c:pt idx="2">
                  <c:v>1.37</c:v>
                </c:pt>
                <c:pt idx="3">
                  <c:v>1.26</c:v>
                </c:pt>
                <c:pt idx="6">
                  <c:v>2.2799999999999998</c:v>
                </c:pt>
                <c:pt idx="7">
                  <c:v>2.46</c:v>
                </c:pt>
                <c:pt idx="8">
                  <c:v>1.81</c:v>
                </c:pt>
                <c:pt idx="9">
                  <c:v>3.67</c:v>
                </c:pt>
                <c:pt idx="10">
                  <c:v>1.1599999999999999</c:v>
                </c:pt>
                <c:pt idx="11">
                  <c:v>2.27</c:v>
                </c:pt>
                <c:pt idx="12">
                  <c:v>3.46</c:v>
                </c:pt>
                <c:pt idx="13">
                  <c:v>1.62</c:v>
                </c:pt>
                <c:pt idx="14">
                  <c:v>2.48</c:v>
                </c:pt>
                <c:pt idx="15">
                  <c:v>1.82</c:v>
                </c:pt>
                <c:pt idx="16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FA-4FFC-AC1D-45764EA48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8254741104222"/>
          <c:y val="0.12865740740740741"/>
          <c:w val="0.83965731336723004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ACUSR01!$BM$2</c:f>
              <c:strCache>
                <c:ptCount val="1"/>
                <c:pt idx="0">
                  <c:v>Anion-Cation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ACUSR01!$BM$5:$BM$21</c:f>
              <c:numCache>
                <c:formatCode>General</c:formatCode>
                <c:ptCount val="17"/>
                <c:pt idx="15">
                  <c:v>-4.2</c:v>
                </c:pt>
                <c:pt idx="16">
                  <c:v>-7.1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08-4654-A401-A249D5E9A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ACUSR01!$BN$2</c:f>
              <c:strCache>
                <c:ptCount val="1"/>
                <c:pt idx="0">
                  <c:v>Free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ACUSR01!$BN$5:$BN$21</c:f>
              <c:numCache>
                <c:formatCode>General</c:formatCode>
                <c:ptCount val="17"/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56-460E-BCD6-37325A5CA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50180261283764"/>
          <c:y val="0.12865740740740741"/>
          <c:w val="0.85898098486481456"/>
          <c:h val="0.75103419364246138"/>
        </c:manualLayout>
      </c:layout>
      <c:lineChart>
        <c:grouping val="standard"/>
        <c:varyColors val="0"/>
        <c:ser>
          <c:idx val="0"/>
          <c:order val="0"/>
          <c:tx>
            <c:strRef>
              <c:f>ACUSR01!$BO$2</c:f>
              <c:strCache>
                <c:ptCount val="1"/>
                <c:pt idx="0">
                  <c:v>WAD Cyanide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ACUSR01!$A$5:$A$21</c:f>
              <c:numCache>
                <c:formatCode>m/d/yyyy</c:formatCode>
                <c:ptCount val="17"/>
                <c:pt idx="0">
                  <c:v>44237</c:v>
                </c:pt>
                <c:pt idx="1">
                  <c:v>44272</c:v>
                </c:pt>
                <c:pt idx="2">
                  <c:v>44294</c:v>
                </c:pt>
                <c:pt idx="3">
                  <c:v>44329</c:v>
                </c:pt>
                <c:pt idx="4">
                  <c:v>44359</c:v>
                </c:pt>
                <c:pt idx="5">
                  <c:v>44391</c:v>
                </c:pt>
                <c:pt idx="6">
                  <c:v>44425</c:v>
                </c:pt>
                <c:pt idx="7">
                  <c:v>44452</c:v>
                </c:pt>
                <c:pt idx="8">
                  <c:v>44453</c:v>
                </c:pt>
                <c:pt idx="9">
                  <c:v>44573</c:v>
                </c:pt>
                <c:pt idx="10">
                  <c:v>44621</c:v>
                </c:pt>
                <c:pt idx="11">
                  <c:v>44887</c:v>
                </c:pt>
                <c:pt idx="12">
                  <c:v>44995</c:v>
                </c:pt>
                <c:pt idx="13">
                  <c:v>45036</c:v>
                </c:pt>
                <c:pt idx="14">
                  <c:v>45342</c:v>
                </c:pt>
                <c:pt idx="15">
                  <c:v>45647</c:v>
                </c:pt>
                <c:pt idx="16">
                  <c:v>45683</c:v>
                </c:pt>
              </c:numCache>
            </c:numRef>
          </c:cat>
          <c:val>
            <c:numRef>
              <c:f>ACUSR01!$BO$5:$BO$21</c:f>
              <c:numCache>
                <c:formatCode>General</c:formatCode>
                <c:ptCount val="17"/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92-4BE8-8487-646DC81B8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862688"/>
        <c:axId val="766840056"/>
      </c:lineChart>
      <c:dateAx>
        <c:axId val="7668626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40056"/>
        <c:crosses val="autoZero"/>
        <c:auto val="0"/>
        <c:lblOffset val="100"/>
        <c:baseTimeUnit val="days"/>
      </c:dateAx>
      <c:valAx>
        <c:axId val="76684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mg/L</a:t>
                </a:r>
              </a:p>
            </c:rich>
          </c:tx>
          <c:layout>
            <c:manualLayout>
              <c:xMode val="edge"/>
              <c:yMode val="edge"/>
              <c:x val="1.7510944340212633E-2"/>
              <c:y val="0.42271617089530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6862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6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63" Type="http://schemas.openxmlformats.org/officeDocument/2006/relationships/chart" Target="../charts/chart6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5" Type="http://schemas.openxmlformats.org/officeDocument/2006/relationships/chart" Target="../charts/chart5.xml"/><Relationship Id="rId61" Type="http://schemas.openxmlformats.org/officeDocument/2006/relationships/chart" Target="../charts/chart61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64" Type="http://schemas.openxmlformats.org/officeDocument/2006/relationships/chart" Target="../charts/chart64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62" Type="http://schemas.openxmlformats.org/officeDocument/2006/relationships/chart" Target="../charts/chart6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91.xml"/><Relationship Id="rId21" Type="http://schemas.openxmlformats.org/officeDocument/2006/relationships/chart" Target="../charts/chart86.xml"/><Relationship Id="rId34" Type="http://schemas.openxmlformats.org/officeDocument/2006/relationships/chart" Target="../charts/chart99.xml"/><Relationship Id="rId42" Type="http://schemas.openxmlformats.org/officeDocument/2006/relationships/chart" Target="../charts/chart107.xml"/><Relationship Id="rId47" Type="http://schemas.openxmlformats.org/officeDocument/2006/relationships/chart" Target="../charts/chart112.xml"/><Relationship Id="rId50" Type="http://schemas.openxmlformats.org/officeDocument/2006/relationships/chart" Target="../charts/chart115.xml"/><Relationship Id="rId55" Type="http://schemas.openxmlformats.org/officeDocument/2006/relationships/chart" Target="../charts/chart120.xml"/><Relationship Id="rId63" Type="http://schemas.openxmlformats.org/officeDocument/2006/relationships/chart" Target="../charts/chart128.xml"/><Relationship Id="rId7" Type="http://schemas.openxmlformats.org/officeDocument/2006/relationships/chart" Target="../charts/chart72.xml"/><Relationship Id="rId2" Type="http://schemas.openxmlformats.org/officeDocument/2006/relationships/chart" Target="../charts/chart67.xml"/><Relationship Id="rId16" Type="http://schemas.openxmlformats.org/officeDocument/2006/relationships/chart" Target="../charts/chart81.xml"/><Relationship Id="rId29" Type="http://schemas.openxmlformats.org/officeDocument/2006/relationships/chart" Target="../charts/chart94.xml"/><Relationship Id="rId11" Type="http://schemas.openxmlformats.org/officeDocument/2006/relationships/chart" Target="../charts/chart76.xml"/><Relationship Id="rId24" Type="http://schemas.openxmlformats.org/officeDocument/2006/relationships/chart" Target="../charts/chart89.xml"/><Relationship Id="rId32" Type="http://schemas.openxmlformats.org/officeDocument/2006/relationships/chart" Target="../charts/chart97.xml"/><Relationship Id="rId37" Type="http://schemas.openxmlformats.org/officeDocument/2006/relationships/chart" Target="../charts/chart102.xml"/><Relationship Id="rId40" Type="http://schemas.openxmlformats.org/officeDocument/2006/relationships/chart" Target="../charts/chart105.xml"/><Relationship Id="rId45" Type="http://schemas.openxmlformats.org/officeDocument/2006/relationships/chart" Target="../charts/chart110.xml"/><Relationship Id="rId53" Type="http://schemas.openxmlformats.org/officeDocument/2006/relationships/chart" Target="../charts/chart118.xml"/><Relationship Id="rId58" Type="http://schemas.openxmlformats.org/officeDocument/2006/relationships/chart" Target="../charts/chart123.xml"/><Relationship Id="rId5" Type="http://schemas.openxmlformats.org/officeDocument/2006/relationships/chart" Target="../charts/chart70.xml"/><Relationship Id="rId61" Type="http://schemas.openxmlformats.org/officeDocument/2006/relationships/chart" Target="../charts/chart126.xml"/><Relationship Id="rId19" Type="http://schemas.openxmlformats.org/officeDocument/2006/relationships/chart" Target="../charts/chart84.xml"/><Relationship Id="rId14" Type="http://schemas.openxmlformats.org/officeDocument/2006/relationships/chart" Target="../charts/chart79.xml"/><Relationship Id="rId22" Type="http://schemas.openxmlformats.org/officeDocument/2006/relationships/chart" Target="../charts/chart87.xml"/><Relationship Id="rId27" Type="http://schemas.openxmlformats.org/officeDocument/2006/relationships/chart" Target="../charts/chart92.xml"/><Relationship Id="rId30" Type="http://schemas.openxmlformats.org/officeDocument/2006/relationships/chart" Target="../charts/chart95.xml"/><Relationship Id="rId35" Type="http://schemas.openxmlformats.org/officeDocument/2006/relationships/chart" Target="../charts/chart100.xml"/><Relationship Id="rId43" Type="http://schemas.openxmlformats.org/officeDocument/2006/relationships/chart" Target="../charts/chart108.xml"/><Relationship Id="rId48" Type="http://schemas.openxmlformats.org/officeDocument/2006/relationships/chart" Target="../charts/chart113.xml"/><Relationship Id="rId56" Type="http://schemas.openxmlformats.org/officeDocument/2006/relationships/chart" Target="../charts/chart121.xml"/><Relationship Id="rId64" Type="http://schemas.openxmlformats.org/officeDocument/2006/relationships/chart" Target="../charts/chart129.xml"/><Relationship Id="rId8" Type="http://schemas.openxmlformats.org/officeDocument/2006/relationships/chart" Target="../charts/chart73.xml"/><Relationship Id="rId51" Type="http://schemas.openxmlformats.org/officeDocument/2006/relationships/chart" Target="../charts/chart116.xml"/><Relationship Id="rId3" Type="http://schemas.openxmlformats.org/officeDocument/2006/relationships/chart" Target="../charts/chart68.xml"/><Relationship Id="rId12" Type="http://schemas.openxmlformats.org/officeDocument/2006/relationships/chart" Target="../charts/chart77.xml"/><Relationship Id="rId17" Type="http://schemas.openxmlformats.org/officeDocument/2006/relationships/chart" Target="../charts/chart82.xml"/><Relationship Id="rId25" Type="http://schemas.openxmlformats.org/officeDocument/2006/relationships/chart" Target="../charts/chart90.xml"/><Relationship Id="rId33" Type="http://schemas.openxmlformats.org/officeDocument/2006/relationships/chart" Target="../charts/chart98.xml"/><Relationship Id="rId38" Type="http://schemas.openxmlformats.org/officeDocument/2006/relationships/chart" Target="../charts/chart103.xml"/><Relationship Id="rId46" Type="http://schemas.openxmlformats.org/officeDocument/2006/relationships/chart" Target="../charts/chart111.xml"/><Relationship Id="rId59" Type="http://schemas.openxmlformats.org/officeDocument/2006/relationships/chart" Target="../charts/chart124.xml"/><Relationship Id="rId20" Type="http://schemas.openxmlformats.org/officeDocument/2006/relationships/chart" Target="../charts/chart85.xml"/><Relationship Id="rId41" Type="http://schemas.openxmlformats.org/officeDocument/2006/relationships/chart" Target="../charts/chart106.xml"/><Relationship Id="rId54" Type="http://schemas.openxmlformats.org/officeDocument/2006/relationships/chart" Target="../charts/chart119.xml"/><Relationship Id="rId62" Type="http://schemas.openxmlformats.org/officeDocument/2006/relationships/chart" Target="../charts/chart127.xml"/><Relationship Id="rId1" Type="http://schemas.openxmlformats.org/officeDocument/2006/relationships/chart" Target="../charts/chart66.xml"/><Relationship Id="rId6" Type="http://schemas.openxmlformats.org/officeDocument/2006/relationships/chart" Target="../charts/chart71.xml"/><Relationship Id="rId15" Type="http://schemas.openxmlformats.org/officeDocument/2006/relationships/chart" Target="../charts/chart80.xml"/><Relationship Id="rId23" Type="http://schemas.openxmlformats.org/officeDocument/2006/relationships/chart" Target="../charts/chart88.xml"/><Relationship Id="rId28" Type="http://schemas.openxmlformats.org/officeDocument/2006/relationships/chart" Target="../charts/chart93.xml"/><Relationship Id="rId36" Type="http://schemas.openxmlformats.org/officeDocument/2006/relationships/chart" Target="../charts/chart101.xml"/><Relationship Id="rId49" Type="http://schemas.openxmlformats.org/officeDocument/2006/relationships/chart" Target="../charts/chart114.xml"/><Relationship Id="rId57" Type="http://schemas.openxmlformats.org/officeDocument/2006/relationships/chart" Target="../charts/chart122.xml"/><Relationship Id="rId10" Type="http://schemas.openxmlformats.org/officeDocument/2006/relationships/chart" Target="../charts/chart75.xml"/><Relationship Id="rId31" Type="http://schemas.openxmlformats.org/officeDocument/2006/relationships/chart" Target="../charts/chart96.xml"/><Relationship Id="rId44" Type="http://schemas.openxmlformats.org/officeDocument/2006/relationships/chart" Target="../charts/chart109.xml"/><Relationship Id="rId52" Type="http://schemas.openxmlformats.org/officeDocument/2006/relationships/chart" Target="../charts/chart117.xml"/><Relationship Id="rId60" Type="http://schemas.openxmlformats.org/officeDocument/2006/relationships/chart" Target="../charts/chart125.xml"/><Relationship Id="rId65" Type="http://schemas.openxmlformats.org/officeDocument/2006/relationships/chart" Target="../charts/chart130.xml"/><Relationship Id="rId4" Type="http://schemas.openxmlformats.org/officeDocument/2006/relationships/chart" Target="../charts/chart69.xml"/><Relationship Id="rId9" Type="http://schemas.openxmlformats.org/officeDocument/2006/relationships/chart" Target="../charts/chart74.xml"/><Relationship Id="rId13" Type="http://schemas.openxmlformats.org/officeDocument/2006/relationships/chart" Target="../charts/chart78.xml"/><Relationship Id="rId18" Type="http://schemas.openxmlformats.org/officeDocument/2006/relationships/chart" Target="../charts/chart83.xml"/><Relationship Id="rId39" Type="http://schemas.openxmlformats.org/officeDocument/2006/relationships/chart" Target="../charts/chart104.xml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156.xml"/><Relationship Id="rId21" Type="http://schemas.openxmlformats.org/officeDocument/2006/relationships/chart" Target="../charts/chart151.xml"/><Relationship Id="rId34" Type="http://schemas.openxmlformats.org/officeDocument/2006/relationships/chart" Target="../charts/chart164.xml"/><Relationship Id="rId42" Type="http://schemas.openxmlformats.org/officeDocument/2006/relationships/chart" Target="../charts/chart172.xml"/><Relationship Id="rId47" Type="http://schemas.openxmlformats.org/officeDocument/2006/relationships/chart" Target="../charts/chart177.xml"/><Relationship Id="rId50" Type="http://schemas.openxmlformats.org/officeDocument/2006/relationships/chart" Target="../charts/chart180.xml"/><Relationship Id="rId55" Type="http://schemas.openxmlformats.org/officeDocument/2006/relationships/chart" Target="../charts/chart185.xml"/><Relationship Id="rId63" Type="http://schemas.openxmlformats.org/officeDocument/2006/relationships/chart" Target="../charts/chart193.xml"/><Relationship Id="rId7" Type="http://schemas.openxmlformats.org/officeDocument/2006/relationships/chart" Target="../charts/chart137.xml"/><Relationship Id="rId2" Type="http://schemas.openxmlformats.org/officeDocument/2006/relationships/chart" Target="../charts/chart132.xml"/><Relationship Id="rId16" Type="http://schemas.openxmlformats.org/officeDocument/2006/relationships/chart" Target="../charts/chart146.xml"/><Relationship Id="rId29" Type="http://schemas.openxmlformats.org/officeDocument/2006/relationships/chart" Target="../charts/chart159.xml"/><Relationship Id="rId11" Type="http://schemas.openxmlformats.org/officeDocument/2006/relationships/chart" Target="../charts/chart141.xml"/><Relationship Id="rId24" Type="http://schemas.openxmlformats.org/officeDocument/2006/relationships/chart" Target="../charts/chart154.xml"/><Relationship Id="rId32" Type="http://schemas.openxmlformats.org/officeDocument/2006/relationships/chart" Target="../charts/chart162.xml"/><Relationship Id="rId37" Type="http://schemas.openxmlformats.org/officeDocument/2006/relationships/chart" Target="../charts/chart167.xml"/><Relationship Id="rId40" Type="http://schemas.openxmlformats.org/officeDocument/2006/relationships/chart" Target="../charts/chart170.xml"/><Relationship Id="rId45" Type="http://schemas.openxmlformats.org/officeDocument/2006/relationships/chart" Target="../charts/chart175.xml"/><Relationship Id="rId53" Type="http://schemas.openxmlformats.org/officeDocument/2006/relationships/chart" Target="../charts/chart183.xml"/><Relationship Id="rId58" Type="http://schemas.openxmlformats.org/officeDocument/2006/relationships/chart" Target="../charts/chart188.xml"/><Relationship Id="rId5" Type="http://schemas.openxmlformats.org/officeDocument/2006/relationships/chart" Target="../charts/chart135.xml"/><Relationship Id="rId61" Type="http://schemas.openxmlformats.org/officeDocument/2006/relationships/chart" Target="../charts/chart191.xml"/><Relationship Id="rId19" Type="http://schemas.openxmlformats.org/officeDocument/2006/relationships/chart" Target="../charts/chart149.xml"/><Relationship Id="rId14" Type="http://schemas.openxmlformats.org/officeDocument/2006/relationships/chart" Target="../charts/chart144.xml"/><Relationship Id="rId22" Type="http://schemas.openxmlformats.org/officeDocument/2006/relationships/chart" Target="../charts/chart152.xml"/><Relationship Id="rId27" Type="http://schemas.openxmlformats.org/officeDocument/2006/relationships/chart" Target="../charts/chart157.xml"/><Relationship Id="rId30" Type="http://schemas.openxmlformats.org/officeDocument/2006/relationships/chart" Target="../charts/chart160.xml"/><Relationship Id="rId35" Type="http://schemas.openxmlformats.org/officeDocument/2006/relationships/chart" Target="../charts/chart165.xml"/><Relationship Id="rId43" Type="http://schemas.openxmlformats.org/officeDocument/2006/relationships/chart" Target="../charts/chart173.xml"/><Relationship Id="rId48" Type="http://schemas.openxmlformats.org/officeDocument/2006/relationships/chart" Target="../charts/chart178.xml"/><Relationship Id="rId56" Type="http://schemas.openxmlformats.org/officeDocument/2006/relationships/chart" Target="../charts/chart186.xml"/><Relationship Id="rId64" Type="http://schemas.openxmlformats.org/officeDocument/2006/relationships/chart" Target="../charts/chart194.xml"/><Relationship Id="rId8" Type="http://schemas.openxmlformats.org/officeDocument/2006/relationships/chart" Target="../charts/chart138.xml"/><Relationship Id="rId51" Type="http://schemas.openxmlformats.org/officeDocument/2006/relationships/chart" Target="../charts/chart181.xml"/><Relationship Id="rId3" Type="http://schemas.openxmlformats.org/officeDocument/2006/relationships/chart" Target="../charts/chart133.xml"/><Relationship Id="rId12" Type="http://schemas.openxmlformats.org/officeDocument/2006/relationships/chart" Target="../charts/chart142.xml"/><Relationship Id="rId17" Type="http://schemas.openxmlformats.org/officeDocument/2006/relationships/chart" Target="../charts/chart147.xml"/><Relationship Id="rId25" Type="http://schemas.openxmlformats.org/officeDocument/2006/relationships/chart" Target="../charts/chart155.xml"/><Relationship Id="rId33" Type="http://schemas.openxmlformats.org/officeDocument/2006/relationships/chart" Target="../charts/chart163.xml"/><Relationship Id="rId38" Type="http://schemas.openxmlformats.org/officeDocument/2006/relationships/chart" Target="../charts/chart168.xml"/><Relationship Id="rId46" Type="http://schemas.openxmlformats.org/officeDocument/2006/relationships/chart" Target="../charts/chart176.xml"/><Relationship Id="rId59" Type="http://schemas.openxmlformats.org/officeDocument/2006/relationships/chart" Target="../charts/chart189.xml"/><Relationship Id="rId20" Type="http://schemas.openxmlformats.org/officeDocument/2006/relationships/chart" Target="../charts/chart150.xml"/><Relationship Id="rId41" Type="http://schemas.openxmlformats.org/officeDocument/2006/relationships/chart" Target="../charts/chart171.xml"/><Relationship Id="rId54" Type="http://schemas.openxmlformats.org/officeDocument/2006/relationships/chart" Target="../charts/chart184.xml"/><Relationship Id="rId62" Type="http://schemas.openxmlformats.org/officeDocument/2006/relationships/chart" Target="../charts/chart192.xml"/><Relationship Id="rId1" Type="http://schemas.openxmlformats.org/officeDocument/2006/relationships/chart" Target="../charts/chart131.xml"/><Relationship Id="rId6" Type="http://schemas.openxmlformats.org/officeDocument/2006/relationships/chart" Target="../charts/chart136.xml"/><Relationship Id="rId15" Type="http://schemas.openxmlformats.org/officeDocument/2006/relationships/chart" Target="../charts/chart145.xml"/><Relationship Id="rId23" Type="http://schemas.openxmlformats.org/officeDocument/2006/relationships/chart" Target="../charts/chart153.xml"/><Relationship Id="rId28" Type="http://schemas.openxmlformats.org/officeDocument/2006/relationships/chart" Target="../charts/chart158.xml"/><Relationship Id="rId36" Type="http://schemas.openxmlformats.org/officeDocument/2006/relationships/chart" Target="../charts/chart166.xml"/><Relationship Id="rId49" Type="http://schemas.openxmlformats.org/officeDocument/2006/relationships/chart" Target="../charts/chart179.xml"/><Relationship Id="rId57" Type="http://schemas.openxmlformats.org/officeDocument/2006/relationships/chart" Target="../charts/chart187.xml"/><Relationship Id="rId10" Type="http://schemas.openxmlformats.org/officeDocument/2006/relationships/chart" Target="../charts/chart140.xml"/><Relationship Id="rId31" Type="http://schemas.openxmlformats.org/officeDocument/2006/relationships/chart" Target="../charts/chart161.xml"/><Relationship Id="rId44" Type="http://schemas.openxmlformats.org/officeDocument/2006/relationships/chart" Target="../charts/chart174.xml"/><Relationship Id="rId52" Type="http://schemas.openxmlformats.org/officeDocument/2006/relationships/chart" Target="../charts/chart182.xml"/><Relationship Id="rId60" Type="http://schemas.openxmlformats.org/officeDocument/2006/relationships/chart" Target="../charts/chart190.xml"/><Relationship Id="rId65" Type="http://schemas.openxmlformats.org/officeDocument/2006/relationships/chart" Target="../charts/chart195.xml"/><Relationship Id="rId4" Type="http://schemas.openxmlformats.org/officeDocument/2006/relationships/chart" Target="../charts/chart134.xml"/><Relationship Id="rId9" Type="http://schemas.openxmlformats.org/officeDocument/2006/relationships/chart" Target="../charts/chart139.xml"/><Relationship Id="rId13" Type="http://schemas.openxmlformats.org/officeDocument/2006/relationships/chart" Target="../charts/chart143.xml"/><Relationship Id="rId18" Type="http://schemas.openxmlformats.org/officeDocument/2006/relationships/chart" Target="../charts/chart148.xml"/><Relationship Id="rId39" Type="http://schemas.openxmlformats.org/officeDocument/2006/relationships/chart" Target="../charts/chart169.xml"/></Relationships>
</file>

<file path=xl/drawings/_rels/drawing5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21.xml"/><Relationship Id="rId21" Type="http://schemas.openxmlformats.org/officeDocument/2006/relationships/chart" Target="../charts/chart216.xml"/><Relationship Id="rId34" Type="http://schemas.openxmlformats.org/officeDocument/2006/relationships/chart" Target="../charts/chart229.xml"/><Relationship Id="rId42" Type="http://schemas.openxmlformats.org/officeDocument/2006/relationships/chart" Target="../charts/chart237.xml"/><Relationship Id="rId47" Type="http://schemas.openxmlformats.org/officeDocument/2006/relationships/chart" Target="../charts/chart242.xml"/><Relationship Id="rId50" Type="http://schemas.openxmlformats.org/officeDocument/2006/relationships/chart" Target="../charts/chart245.xml"/><Relationship Id="rId55" Type="http://schemas.openxmlformats.org/officeDocument/2006/relationships/chart" Target="../charts/chart250.xml"/><Relationship Id="rId63" Type="http://schemas.openxmlformats.org/officeDocument/2006/relationships/chart" Target="../charts/chart258.xml"/><Relationship Id="rId7" Type="http://schemas.openxmlformats.org/officeDocument/2006/relationships/chart" Target="../charts/chart202.xml"/><Relationship Id="rId2" Type="http://schemas.openxmlformats.org/officeDocument/2006/relationships/chart" Target="../charts/chart197.xml"/><Relationship Id="rId16" Type="http://schemas.openxmlformats.org/officeDocument/2006/relationships/chart" Target="../charts/chart211.xml"/><Relationship Id="rId29" Type="http://schemas.openxmlformats.org/officeDocument/2006/relationships/chart" Target="../charts/chart224.xml"/><Relationship Id="rId11" Type="http://schemas.openxmlformats.org/officeDocument/2006/relationships/chart" Target="../charts/chart206.xml"/><Relationship Id="rId24" Type="http://schemas.openxmlformats.org/officeDocument/2006/relationships/chart" Target="../charts/chart219.xml"/><Relationship Id="rId32" Type="http://schemas.openxmlformats.org/officeDocument/2006/relationships/chart" Target="../charts/chart227.xml"/><Relationship Id="rId37" Type="http://schemas.openxmlformats.org/officeDocument/2006/relationships/chart" Target="../charts/chart232.xml"/><Relationship Id="rId40" Type="http://schemas.openxmlformats.org/officeDocument/2006/relationships/chart" Target="../charts/chart235.xml"/><Relationship Id="rId45" Type="http://schemas.openxmlformats.org/officeDocument/2006/relationships/chart" Target="../charts/chart240.xml"/><Relationship Id="rId53" Type="http://schemas.openxmlformats.org/officeDocument/2006/relationships/chart" Target="../charts/chart248.xml"/><Relationship Id="rId58" Type="http://schemas.openxmlformats.org/officeDocument/2006/relationships/chart" Target="../charts/chart253.xml"/><Relationship Id="rId5" Type="http://schemas.openxmlformats.org/officeDocument/2006/relationships/chart" Target="../charts/chart200.xml"/><Relationship Id="rId61" Type="http://schemas.openxmlformats.org/officeDocument/2006/relationships/chart" Target="../charts/chart256.xml"/><Relationship Id="rId19" Type="http://schemas.openxmlformats.org/officeDocument/2006/relationships/chart" Target="../charts/chart214.xml"/><Relationship Id="rId14" Type="http://schemas.openxmlformats.org/officeDocument/2006/relationships/chart" Target="../charts/chart209.xml"/><Relationship Id="rId22" Type="http://schemas.openxmlformats.org/officeDocument/2006/relationships/chart" Target="../charts/chart217.xml"/><Relationship Id="rId27" Type="http://schemas.openxmlformats.org/officeDocument/2006/relationships/chart" Target="../charts/chart222.xml"/><Relationship Id="rId30" Type="http://schemas.openxmlformats.org/officeDocument/2006/relationships/chart" Target="../charts/chart225.xml"/><Relationship Id="rId35" Type="http://schemas.openxmlformats.org/officeDocument/2006/relationships/chart" Target="../charts/chart230.xml"/><Relationship Id="rId43" Type="http://schemas.openxmlformats.org/officeDocument/2006/relationships/chart" Target="../charts/chart238.xml"/><Relationship Id="rId48" Type="http://schemas.openxmlformats.org/officeDocument/2006/relationships/chart" Target="../charts/chart243.xml"/><Relationship Id="rId56" Type="http://schemas.openxmlformats.org/officeDocument/2006/relationships/chart" Target="../charts/chart251.xml"/><Relationship Id="rId64" Type="http://schemas.openxmlformats.org/officeDocument/2006/relationships/chart" Target="../charts/chart259.xml"/><Relationship Id="rId8" Type="http://schemas.openxmlformats.org/officeDocument/2006/relationships/chart" Target="../charts/chart203.xml"/><Relationship Id="rId51" Type="http://schemas.openxmlformats.org/officeDocument/2006/relationships/chart" Target="../charts/chart246.xml"/><Relationship Id="rId3" Type="http://schemas.openxmlformats.org/officeDocument/2006/relationships/chart" Target="../charts/chart198.xml"/><Relationship Id="rId12" Type="http://schemas.openxmlformats.org/officeDocument/2006/relationships/chart" Target="../charts/chart207.xml"/><Relationship Id="rId17" Type="http://schemas.openxmlformats.org/officeDocument/2006/relationships/chart" Target="../charts/chart212.xml"/><Relationship Id="rId25" Type="http://schemas.openxmlformats.org/officeDocument/2006/relationships/chart" Target="../charts/chart220.xml"/><Relationship Id="rId33" Type="http://schemas.openxmlformats.org/officeDocument/2006/relationships/chart" Target="../charts/chart228.xml"/><Relationship Id="rId38" Type="http://schemas.openxmlformats.org/officeDocument/2006/relationships/chart" Target="../charts/chart233.xml"/><Relationship Id="rId46" Type="http://schemas.openxmlformats.org/officeDocument/2006/relationships/chart" Target="../charts/chart241.xml"/><Relationship Id="rId59" Type="http://schemas.openxmlformats.org/officeDocument/2006/relationships/chart" Target="../charts/chart254.xml"/><Relationship Id="rId20" Type="http://schemas.openxmlformats.org/officeDocument/2006/relationships/chart" Target="../charts/chart215.xml"/><Relationship Id="rId41" Type="http://schemas.openxmlformats.org/officeDocument/2006/relationships/chart" Target="../charts/chart236.xml"/><Relationship Id="rId54" Type="http://schemas.openxmlformats.org/officeDocument/2006/relationships/chart" Target="../charts/chart249.xml"/><Relationship Id="rId62" Type="http://schemas.openxmlformats.org/officeDocument/2006/relationships/chart" Target="../charts/chart257.xml"/><Relationship Id="rId1" Type="http://schemas.openxmlformats.org/officeDocument/2006/relationships/chart" Target="../charts/chart196.xml"/><Relationship Id="rId6" Type="http://schemas.openxmlformats.org/officeDocument/2006/relationships/chart" Target="../charts/chart201.xml"/><Relationship Id="rId15" Type="http://schemas.openxmlformats.org/officeDocument/2006/relationships/chart" Target="../charts/chart210.xml"/><Relationship Id="rId23" Type="http://schemas.openxmlformats.org/officeDocument/2006/relationships/chart" Target="../charts/chart218.xml"/><Relationship Id="rId28" Type="http://schemas.openxmlformats.org/officeDocument/2006/relationships/chart" Target="../charts/chart223.xml"/><Relationship Id="rId36" Type="http://schemas.openxmlformats.org/officeDocument/2006/relationships/chart" Target="../charts/chart231.xml"/><Relationship Id="rId49" Type="http://schemas.openxmlformats.org/officeDocument/2006/relationships/chart" Target="../charts/chart244.xml"/><Relationship Id="rId57" Type="http://schemas.openxmlformats.org/officeDocument/2006/relationships/chart" Target="../charts/chart252.xml"/><Relationship Id="rId10" Type="http://schemas.openxmlformats.org/officeDocument/2006/relationships/chart" Target="../charts/chart205.xml"/><Relationship Id="rId31" Type="http://schemas.openxmlformats.org/officeDocument/2006/relationships/chart" Target="../charts/chart226.xml"/><Relationship Id="rId44" Type="http://schemas.openxmlformats.org/officeDocument/2006/relationships/chart" Target="../charts/chart239.xml"/><Relationship Id="rId52" Type="http://schemas.openxmlformats.org/officeDocument/2006/relationships/chart" Target="../charts/chart247.xml"/><Relationship Id="rId60" Type="http://schemas.openxmlformats.org/officeDocument/2006/relationships/chart" Target="../charts/chart255.xml"/><Relationship Id="rId65" Type="http://schemas.openxmlformats.org/officeDocument/2006/relationships/chart" Target="../charts/chart260.xml"/><Relationship Id="rId4" Type="http://schemas.openxmlformats.org/officeDocument/2006/relationships/chart" Target="../charts/chart199.xml"/><Relationship Id="rId9" Type="http://schemas.openxmlformats.org/officeDocument/2006/relationships/chart" Target="../charts/chart204.xml"/><Relationship Id="rId13" Type="http://schemas.openxmlformats.org/officeDocument/2006/relationships/chart" Target="../charts/chart208.xml"/><Relationship Id="rId18" Type="http://schemas.openxmlformats.org/officeDocument/2006/relationships/chart" Target="../charts/chart213.xml"/><Relationship Id="rId39" Type="http://schemas.openxmlformats.org/officeDocument/2006/relationships/chart" Target="../charts/chart234.xml"/></Relationships>
</file>

<file path=xl/drawings/_rels/drawing6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86.xml"/><Relationship Id="rId21" Type="http://schemas.openxmlformats.org/officeDocument/2006/relationships/chart" Target="../charts/chart281.xml"/><Relationship Id="rId34" Type="http://schemas.openxmlformats.org/officeDocument/2006/relationships/chart" Target="../charts/chart294.xml"/><Relationship Id="rId42" Type="http://schemas.openxmlformats.org/officeDocument/2006/relationships/chart" Target="../charts/chart302.xml"/><Relationship Id="rId47" Type="http://schemas.openxmlformats.org/officeDocument/2006/relationships/chart" Target="../charts/chart307.xml"/><Relationship Id="rId50" Type="http://schemas.openxmlformats.org/officeDocument/2006/relationships/chart" Target="../charts/chart310.xml"/><Relationship Id="rId55" Type="http://schemas.openxmlformats.org/officeDocument/2006/relationships/chart" Target="../charts/chart315.xml"/><Relationship Id="rId63" Type="http://schemas.openxmlformats.org/officeDocument/2006/relationships/chart" Target="../charts/chart323.xml"/><Relationship Id="rId7" Type="http://schemas.openxmlformats.org/officeDocument/2006/relationships/chart" Target="../charts/chart267.xml"/><Relationship Id="rId2" Type="http://schemas.openxmlformats.org/officeDocument/2006/relationships/chart" Target="../charts/chart262.xml"/><Relationship Id="rId16" Type="http://schemas.openxmlformats.org/officeDocument/2006/relationships/chart" Target="../charts/chart276.xml"/><Relationship Id="rId29" Type="http://schemas.openxmlformats.org/officeDocument/2006/relationships/chart" Target="../charts/chart289.xml"/><Relationship Id="rId11" Type="http://schemas.openxmlformats.org/officeDocument/2006/relationships/chart" Target="../charts/chart271.xml"/><Relationship Id="rId24" Type="http://schemas.openxmlformats.org/officeDocument/2006/relationships/chart" Target="../charts/chart284.xml"/><Relationship Id="rId32" Type="http://schemas.openxmlformats.org/officeDocument/2006/relationships/chart" Target="../charts/chart292.xml"/><Relationship Id="rId37" Type="http://schemas.openxmlformats.org/officeDocument/2006/relationships/chart" Target="../charts/chart297.xml"/><Relationship Id="rId40" Type="http://schemas.openxmlformats.org/officeDocument/2006/relationships/chart" Target="../charts/chart300.xml"/><Relationship Id="rId45" Type="http://schemas.openxmlformats.org/officeDocument/2006/relationships/chart" Target="../charts/chart305.xml"/><Relationship Id="rId53" Type="http://schemas.openxmlformats.org/officeDocument/2006/relationships/chart" Target="../charts/chart313.xml"/><Relationship Id="rId58" Type="http://schemas.openxmlformats.org/officeDocument/2006/relationships/chart" Target="../charts/chart318.xml"/><Relationship Id="rId5" Type="http://schemas.openxmlformats.org/officeDocument/2006/relationships/chart" Target="../charts/chart265.xml"/><Relationship Id="rId61" Type="http://schemas.openxmlformats.org/officeDocument/2006/relationships/chart" Target="../charts/chart321.xml"/><Relationship Id="rId19" Type="http://schemas.openxmlformats.org/officeDocument/2006/relationships/chart" Target="../charts/chart279.xml"/><Relationship Id="rId14" Type="http://schemas.openxmlformats.org/officeDocument/2006/relationships/chart" Target="../charts/chart274.xml"/><Relationship Id="rId22" Type="http://schemas.openxmlformats.org/officeDocument/2006/relationships/chart" Target="../charts/chart282.xml"/><Relationship Id="rId27" Type="http://schemas.openxmlformats.org/officeDocument/2006/relationships/chart" Target="../charts/chart287.xml"/><Relationship Id="rId30" Type="http://schemas.openxmlformats.org/officeDocument/2006/relationships/chart" Target="../charts/chart290.xml"/><Relationship Id="rId35" Type="http://schemas.openxmlformats.org/officeDocument/2006/relationships/chart" Target="../charts/chart295.xml"/><Relationship Id="rId43" Type="http://schemas.openxmlformats.org/officeDocument/2006/relationships/chart" Target="../charts/chart303.xml"/><Relationship Id="rId48" Type="http://schemas.openxmlformats.org/officeDocument/2006/relationships/chart" Target="../charts/chart308.xml"/><Relationship Id="rId56" Type="http://schemas.openxmlformats.org/officeDocument/2006/relationships/chart" Target="../charts/chart316.xml"/><Relationship Id="rId64" Type="http://schemas.openxmlformats.org/officeDocument/2006/relationships/chart" Target="../charts/chart324.xml"/><Relationship Id="rId8" Type="http://schemas.openxmlformats.org/officeDocument/2006/relationships/chart" Target="../charts/chart268.xml"/><Relationship Id="rId51" Type="http://schemas.openxmlformats.org/officeDocument/2006/relationships/chart" Target="../charts/chart311.xml"/><Relationship Id="rId3" Type="http://schemas.openxmlformats.org/officeDocument/2006/relationships/chart" Target="../charts/chart263.xml"/><Relationship Id="rId12" Type="http://schemas.openxmlformats.org/officeDocument/2006/relationships/chart" Target="../charts/chart272.xml"/><Relationship Id="rId17" Type="http://schemas.openxmlformats.org/officeDocument/2006/relationships/chart" Target="../charts/chart277.xml"/><Relationship Id="rId25" Type="http://schemas.openxmlformats.org/officeDocument/2006/relationships/chart" Target="../charts/chart285.xml"/><Relationship Id="rId33" Type="http://schemas.openxmlformats.org/officeDocument/2006/relationships/chart" Target="../charts/chart293.xml"/><Relationship Id="rId38" Type="http://schemas.openxmlformats.org/officeDocument/2006/relationships/chart" Target="../charts/chart298.xml"/><Relationship Id="rId46" Type="http://schemas.openxmlformats.org/officeDocument/2006/relationships/chart" Target="../charts/chart306.xml"/><Relationship Id="rId59" Type="http://schemas.openxmlformats.org/officeDocument/2006/relationships/chart" Target="../charts/chart319.xml"/><Relationship Id="rId20" Type="http://schemas.openxmlformats.org/officeDocument/2006/relationships/chart" Target="../charts/chart280.xml"/><Relationship Id="rId41" Type="http://schemas.openxmlformats.org/officeDocument/2006/relationships/chart" Target="../charts/chart301.xml"/><Relationship Id="rId54" Type="http://schemas.openxmlformats.org/officeDocument/2006/relationships/chart" Target="../charts/chart314.xml"/><Relationship Id="rId62" Type="http://schemas.openxmlformats.org/officeDocument/2006/relationships/chart" Target="../charts/chart322.xml"/><Relationship Id="rId1" Type="http://schemas.openxmlformats.org/officeDocument/2006/relationships/chart" Target="../charts/chart261.xml"/><Relationship Id="rId6" Type="http://schemas.openxmlformats.org/officeDocument/2006/relationships/chart" Target="../charts/chart266.xml"/><Relationship Id="rId15" Type="http://schemas.openxmlformats.org/officeDocument/2006/relationships/chart" Target="../charts/chart275.xml"/><Relationship Id="rId23" Type="http://schemas.openxmlformats.org/officeDocument/2006/relationships/chart" Target="../charts/chart283.xml"/><Relationship Id="rId28" Type="http://schemas.openxmlformats.org/officeDocument/2006/relationships/chart" Target="../charts/chart288.xml"/><Relationship Id="rId36" Type="http://schemas.openxmlformats.org/officeDocument/2006/relationships/chart" Target="../charts/chart296.xml"/><Relationship Id="rId49" Type="http://schemas.openxmlformats.org/officeDocument/2006/relationships/chart" Target="../charts/chart309.xml"/><Relationship Id="rId57" Type="http://schemas.openxmlformats.org/officeDocument/2006/relationships/chart" Target="../charts/chart317.xml"/><Relationship Id="rId10" Type="http://schemas.openxmlformats.org/officeDocument/2006/relationships/chart" Target="../charts/chart270.xml"/><Relationship Id="rId31" Type="http://schemas.openxmlformats.org/officeDocument/2006/relationships/chart" Target="../charts/chart291.xml"/><Relationship Id="rId44" Type="http://schemas.openxmlformats.org/officeDocument/2006/relationships/chart" Target="../charts/chart304.xml"/><Relationship Id="rId52" Type="http://schemas.openxmlformats.org/officeDocument/2006/relationships/chart" Target="../charts/chart312.xml"/><Relationship Id="rId60" Type="http://schemas.openxmlformats.org/officeDocument/2006/relationships/chart" Target="../charts/chart320.xml"/><Relationship Id="rId65" Type="http://schemas.openxmlformats.org/officeDocument/2006/relationships/chart" Target="../charts/chart325.xml"/><Relationship Id="rId4" Type="http://schemas.openxmlformats.org/officeDocument/2006/relationships/chart" Target="../charts/chart264.xml"/><Relationship Id="rId9" Type="http://schemas.openxmlformats.org/officeDocument/2006/relationships/chart" Target="../charts/chart269.xml"/><Relationship Id="rId13" Type="http://schemas.openxmlformats.org/officeDocument/2006/relationships/chart" Target="../charts/chart273.xml"/><Relationship Id="rId18" Type="http://schemas.openxmlformats.org/officeDocument/2006/relationships/chart" Target="../charts/chart278.xml"/><Relationship Id="rId39" Type="http://schemas.openxmlformats.org/officeDocument/2006/relationships/chart" Target="../charts/chart29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209807</xdr:colOff>
      <xdr:row>0</xdr:row>
      <xdr:rowOff>0</xdr:rowOff>
    </xdr:from>
    <xdr:to>
      <xdr:col>18</xdr:col>
      <xdr:colOff>220525</xdr:colOff>
      <xdr:row>49</xdr:row>
      <xdr:rowOff>58598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B80861-5879-D55D-646B-871C6A0C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4210179" y="914528"/>
          <a:ext cx="10374173" cy="8545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5</xdr:col>
      <xdr:colOff>628650</xdr:colOff>
      <xdr:row>47</xdr:row>
      <xdr:rowOff>76200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1B03A44-1CA3-4358-A469-5B3C100D5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33</xdr:row>
      <xdr:rowOff>0</xdr:rowOff>
    </xdr:from>
    <xdr:to>
      <xdr:col>13</xdr:col>
      <xdr:colOff>600075</xdr:colOff>
      <xdr:row>47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B2408F0-7A6E-4569-8085-D8E09B4F7B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33</xdr:row>
      <xdr:rowOff>0</xdr:rowOff>
    </xdr:from>
    <xdr:to>
      <xdr:col>21</xdr:col>
      <xdr:colOff>476250</xdr:colOff>
      <xdr:row>47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6A4A2E-4B43-41BB-8756-54BCC16BD6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5</xdr:col>
      <xdr:colOff>628650</xdr:colOff>
      <xdr:row>62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B73DB81-BD4E-4C48-B743-66EBD24BB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48</xdr:row>
      <xdr:rowOff>0</xdr:rowOff>
    </xdr:from>
    <xdr:to>
      <xdr:col>13</xdr:col>
      <xdr:colOff>600075</xdr:colOff>
      <xdr:row>62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E707BD9-6ED7-41FF-8F9A-59BEAB062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48</xdr:row>
      <xdr:rowOff>0</xdr:rowOff>
    </xdr:from>
    <xdr:to>
      <xdr:col>21</xdr:col>
      <xdr:colOff>476250</xdr:colOff>
      <xdr:row>62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22D1BCA-32FF-4285-A004-E5D89FC0F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5</xdr:col>
      <xdr:colOff>628650</xdr:colOff>
      <xdr:row>77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3532949-A9D6-4E27-83F4-62C3C1A8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63</xdr:row>
      <xdr:rowOff>0</xdr:rowOff>
    </xdr:from>
    <xdr:to>
      <xdr:col>13</xdr:col>
      <xdr:colOff>600075</xdr:colOff>
      <xdr:row>77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4EF08EE-B5E2-47F5-99B5-5EBBC27B65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0</xdr:colOff>
      <xdr:row>63</xdr:row>
      <xdr:rowOff>0</xdr:rowOff>
    </xdr:from>
    <xdr:to>
      <xdr:col>21</xdr:col>
      <xdr:colOff>476250</xdr:colOff>
      <xdr:row>77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2C5EA33-D3E7-42BE-A296-600D7CFA7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78</xdr:row>
      <xdr:rowOff>0</xdr:rowOff>
    </xdr:from>
    <xdr:to>
      <xdr:col>5</xdr:col>
      <xdr:colOff>628650</xdr:colOff>
      <xdr:row>92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C88B0CC-E5FA-44C8-94E4-0A8A318CC7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78</xdr:row>
      <xdr:rowOff>0</xdr:rowOff>
    </xdr:from>
    <xdr:to>
      <xdr:col>13</xdr:col>
      <xdr:colOff>600075</xdr:colOff>
      <xdr:row>92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A211A51-A7EB-4D82-AB63-9B5DF24FE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0</xdr:colOff>
      <xdr:row>78</xdr:row>
      <xdr:rowOff>0</xdr:rowOff>
    </xdr:from>
    <xdr:to>
      <xdr:col>21</xdr:col>
      <xdr:colOff>476250</xdr:colOff>
      <xdr:row>92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6B147B7-96B8-4463-A4CB-49A8ABB270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93</xdr:row>
      <xdr:rowOff>0</xdr:rowOff>
    </xdr:from>
    <xdr:to>
      <xdr:col>5</xdr:col>
      <xdr:colOff>628650</xdr:colOff>
      <xdr:row>107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5174698-2385-416F-B5CD-6736524A5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93</xdr:row>
      <xdr:rowOff>0</xdr:rowOff>
    </xdr:from>
    <xdr:to>
      <xdr:col>13</xdr:col>
      <xdr:colOff>600075</xdr:colOff>
      <xdr:row>107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C52AD04-013F-4C1C-B397-D76F3DDD3E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93</xdr:row>
      <xdr:rowOff>0</xdr:rowOff>
    </xdr:from>
    <xdr:to>
      <xdr:col>21</xdr:col>
      <xdr:colOff>476250</xdr:colOff>
      <xdr:row>107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55727E8-AF8F-401D-ACA3-4F00596E03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108</xdr:row>
      <xdr:rowOff>0</xdr:rowOff>
    </xdr:from>
    <xdr:to>
      <xdr:col>5</xdr:col>
      <xdr:colOff>628650</xdr:colOff>
      <xdr:row>122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6109310A-D169-48E8-B5A2-F791D1DBFE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108</xdr:row>
      <xdr:rowOff>0</xdr:rowOff>
    </xdr:from>
    <xdr:to>
      <xdr:col>13</xdr:col>
      <xdr:colOff>600075</xdr:colOff>
      <xdr:row>122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F0B0A6C0-174B-4A6A-AF3F-DABFE83340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108</xdr:row>
      <xdr:rowOff>0</xdr:rowOff>
    </xdr:from>
    <xdr:to>
      <xdr:col>21</xdr:col>
      <xdr:colOff>476250</xdr:colOff>
      <xdr:row>122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EDD36EC1-8ED1-446A-BEA2-EB5268C2B8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0</xdr:colOff>
      <xdr:row>123</xdr:row>
      <xdr:rowOff>0</xdr:rowOff>
    </xdr:from>
    <xdr:to>
      <xdr:col>5</xdr:col>
      <xdr:colOff>628650</xdr:colOff>
      <xdr:row>137</xdr:row>
      <xdr:rowOff>76200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99CB11CB-65E3-4036-B4E2-B0D4D551C0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123</xdr:row>
      <xdr:rowOff>0</xdr:rowOff>
    </xdr:from>
    <xdr:to>
      <xdr:col>13</xdr:col>
      <xdr:colOff>600075</xdr:colOff>
      <xdr:row>137</xdr:row>
      <xdr:rowOff>76200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E21C2A42-9CD4-467C-AD52-3C037C6DAB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0</xdr:colOff>
      <xdr:row>123</xdr:row>
      <xdr:rowOff>0</xdr:rowOff>
    </xdr:from>
    <xdr:to>
      <xdr:col>21</xdr:col>
      <xdr:colOff>476250</xdr:colOff>
      <xdr:row>137</xdr:row>
      <xdr:rowOff>76200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BD89671-AD32-4D11-AD36-7E09A814D6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138</xdr:row>
      <xdr:rowOff>0</xdr:rowOff>
    </xdr:from>
    <xdr:to>
      <xdr:col>5</xdr:col>
      <xdr:colOff>628650</xdr:colOff>
      <xdr:row>152</xdr:row>
      <xdr:rowOff>76200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43D1310B-7FD4-4A87-A2D1-D4A4A8D84F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138</xdr:row>
      <xdr:rowOff>0</xdr:rowOff>
    </xdr:from>
    <xdr:to>
      <xdr:col>13</xdr:col>
      <xdr:colOff>600075</xdr:colOff>
      <xdr:row>152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6507EE4A-67B3-4DE5-90F1-85C865F185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0</xdr:colOff>
      <xdr:row>138</xdr:row>
      <xdr:rowOff>0</xdr:rowOff>
    </xdr:from>
    <xdr:to>
      <xdr:col>21</xdr:col>
      <xdr:colOff>476250</xdr:colOff>
      <xdr:row>152</xdr:row>
      <xdr:rowOff>76200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BB75EF94-59AB-4796-9E2F-7676961D2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153</xdr:row>
      <xdr:rowOff>0</xdr:rowOff>
    </xdr:from>
    <xdr:to>
      <xdr:col>5</xdr:col>
      <xdr:colOff>628650</xdr:colOff>
      <xdr:row>167</xdr:row>
      <xdr:rowOff>76200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D2C1015-8C07-4262-AD14-60D8BFAA8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153</xdr:row>
      <xdr:rowOff>0</xdr:rowOff>
    </xdr:from>
    <xdr:to>
      <xdr:col>13</xdr:col>
      <xdr:colOff>600075</xdr:colOff>
      <xdr:row>167</xdr:row>
      <xdr:rowOff>76200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2797C1C-B0C4-464C-8427-432A093F8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28</xdr:col>
      <xdr:colOff>0</xdr:colOff>
      <xdr:row>33</xdr:row>
      <xdr:rowOff>0</xdr:rowOff>
    </xdr:from>
    <xdr:to>
      <xdr:col>36</xdr:col>
      <xdr:colOff>609600</xdr:colOff>
      <xdr:row>47</xdr:row>
      <xdr:rowOff>76200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8B08DB8-7419-4BE1-A75E-93D2804028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0</xdr:colOff>
      <xdr:row>33</xdr:row>
      <xdr:rowOff>0</xdr:rowOff>
    </xdr:from>
    <xdr:to>
      <xdr:col>45</xdr:col>
      <xdr:colOff>342900</xdr:colOff>
      <xdr:row>47</xdr:row>
      <xdr:rowOff>76200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B3174752-7A32-4E6A-B1B1-7FEEB4911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0</xdr:colOff>
      <xdr:row>48</xdr:row>
      <xdr:rowOff>0</xdr:rowOff>
    </xdr:from>
    <xdr:to>
      <xdr:col>36</xdr:col>
      <xdr:colOff>609600</xdr:colOff>
      <xdr:row>62</xdr:row>
      <xdr:rowOff>76200</xdr:rowOff>
    </xdr:to>
    <xdr:graphicFrame macro="">
      <xdr:nvGraphicFramePr>
        <xdr:cNvPr id="67" name="Chart 66">
          <a:extLst>
            <a:ext uri="{FF2B5EF4-FFF2-40B4-BE49-F238E27FC236}">
              <a16:creationId xmlns:a16="http://schemas.microsoft.com/office/drawing/2014/main" id="{1F27D275-3178-4BD8-853F-6AA6EABD7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37</xdr:col>
      <xdr:colOff>0</xdr:colOff>
      <xdr:row>48</xdr:row>
      <xdr:rowOff>0</xdr:rowOff>
    </xdr:from>
    <xdr:to>
      <xdr:col>45</xdr:col>
      <xdr:colOff>342900</xdr:colOff>
      <xdr:row>62</xdr:row>
      <xdr:rowOff>76200</xdr:rowOff>
    </xdr:to>
    <xdr:graphicFrame macro="">
      <xdr:nvGraphicFramePr>
        <xdr:cNvPr id="68" name="Chart 67">
          <a:extLst>
            <a:ext uri="{FF2B5EF4-FFF2-40B4-BE49-F238E27FC236}">
              <a16:creationId xmlns:a16="http://schemas.microsoft.com/office/drawing/2014/main" id="{C2CB1415-CB9C-44E8-9160-67BBF4889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28</xdr:col>
      <xdr:colOff>0</xdr:colOff>
      <xdr:row>63</xdr:row>
      <xdr:rowOff>0</xdr:rowOff>
    </xdr:from>
    <xdr:to>
      <xdr:col>36</xdr:col>
      <xdr:colOff>609600</xdr:colOff>
      <xdr:row>77</xdr:row>
      <xdr:rowOff>76200</xdr:rowOff>
    </xdr:to>
    <xdr:graphicFrame macro="">
      <xdr:nvGraphicFramePr>
        <xdr:cNvPr id="69" name="Chart 68">
          <a:extLst>
            <a:ext uri="{FF2B5EF4-FFF2-40B4-BE49-F238E27FC236}">
              <a16:creationId xmlns:a16="http://schemas.microsoft.com/office/drawing/2014/main" id="{61F81FCF-362D-4ADC-9FE1-A951E8C25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37</xdr:col>
      <xdr:colOff>0</xdr:colOff>
      <xdr:row>63</xdr:row>
      <xdr:rowOff>0</xdr:rowOff>
    </xdr:from>
    <xdr:to>
      <xdr:col>45</xdr:col>
      <xdr:colOff>342900</xdr:colOff>
      <xdr:row>77</xdr:row>
      <xdr:rowOff>76200</xdr:rowOff>
    </xdr:to>
    <xdr:graphicFrame macro="">
      <xdr:nvGraphicFramePr>
        <xdr:cNvPr id="70" name="Chart 69">
          <a:extLst>
            <a:ext uri="{FF2B5EF4-FFF2-40B4-BE49-F238E27FC236}">
              <a16:creationId xmlns:a16="http://schemas.microsoft.com/office/drawing/2014/main" id="{D41BA77F-6112-4314-8DAC-AE30C93D7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28</xdr:col>
      <xdr:colOff>0</xdr:colOff>
      <xdr:row>78</xdr:row>
      <xdr:rowOff>0</xdr:rowOff>
    </xdr:from>
    <xdr:to>
      <xdr:col>36</xdr:col>
      <xdr:colOff>609600</xdr:colOff>
      <xdr:row>92</xdr:row>
      <xdr:rowOff>76200</xdr:rowOff>
    </xdr:to>
    <xdr:graphicFrame macro="">
      <xdr:nvGraphicFramePr>
        <xdr:cNvPr id="71" name="Chart 70">
          <a:extLst>
            <a:ext uri="{FF2B5EF4-FFF2-40B4-BE49-F238E27FC236}">
              <a16:creationId xmlns:a16="http://schemas.microsoft.com/office/drawing/2014/main" id="{0E1C0E8E-680A-4830-BC40-393937B50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0</xdr:colOff>
      <xdr:row>78</xdr:row>
      <xdr:rowOff>0</xdr:rowOff>
    </xdr:from>
    <xdr:to>
      <xdr:col>45</xdr:col>
      <xdr:colOff>342900</xdr:colOff>
      <xdr:row>92</xdr:row>
      <xdr:rowOff>76200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AB389948-A353-4F76-B795-4B2AED330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0</xdr:colOff>
      <xdr:row>93</xdr:row>
      <xdr:rowOff>0</xdr:rowOff>
    </xdr:from>
    <xdr:to>
      <xdr:col>36</xdr:col>
      <xdr:colOff>609600</xdr:colOff>
      <xdr:row>107</xdr:row>
      <xdr:rowOff>76200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7D6E9C1E-86B8-4457-946A-1D06F781E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37</xdr:col>
      <xdr:colOff>0</xdr:colOff>
      <xdr:row>93</xdr:row>
      <xdr:rowOff>0</xdr:rowOff>
    </xdr:from>
    <xdr:to>
      <xdr:col>45</xdr:col>
      <xdr:colOff>342900</xdr:colOff>
      <xdr:row>107</xdr:row>
      <xdr:rowOff>76200</xdr:rowOff>
    </xdr:to>
    <xdr:graphicFrame macro="">
      <xdr:nvGraphicFramePr>
        <xdr:cNvPr id="74" name="Chart 73">
          <a:extLst>
            <a:ext uri="{FF2B5EF4-FFF2-40B4-BE49-F238E27FC236}">
              <a16:creationId xmlns:a16="http://schemas.microsoft.com/office/drawing/2014/main" id="{E6F05F01-7BFB-4CC3-BFA4-A5FAEF096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28</xdr:col>
      <xdr:colOff>0</xdr:colOff>
      <xdr:row>108</xdr:row>
      <xdr:rowOff>0</xdr:rowOff>
    </xdr:from>
    <xdr:to>
      <xdr:col>36</xdr:col>
      <xdr:colOff>609600</xdr:colOff>
      <xdr:row>122</xdr:row>
      <xdr:rowOff>76200</xdr:rowOff>
    </xdr:to>
    <xdr:graphicFrame macro="">
      <xdr:nvGraphicFramePr>
        <xdr:cNvPr id="75" name="Chart 74">
          <a:extLst>
            <a:ext uri="{FF2B5EF4-FFF2-40B4-BE49-F238E27FC236}">
              <a16:creationId xmlns:a16="http://schemas.microsoft.com/office/drawing/2014/main" id="{5AFB6E1C-5D28-44FD-B617-2FE87C54D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37</xdr:col>
      <xdr:colOff>0</xdr:colOff>
      <xdr:row>108</xdr:row>
      <xdr:rowOff>0</xdr:rowOff>
    </xdr:from>
    <xdr:to>
      <xdr:col>45</xdr:col>
      <xdr:colOff>342900</xdr:colOff>
      <xdr:row>122</xdr:row>
      <xdr:rowOff>76200</xdr:rowOff>
    </xdr:to>
    <xdr:graphicFrame macro="">
      <xdr:nvGraphicFramePr>
        <xdr:cNvPr id="76" name="Chart 75">
          <a:extLst>
            <a:ext uri="{FF2B5EF4-FFF2-40B4-BE49-F238E27FC236}">
              <a16:creationId xmlns:a16="http://schemas.microsoft.com/office/drawing/2014/main" id="{3C9A0421-4B23-4BE0-ADA4-D9007D15B1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28</xdr:col>
      <xdr:colOff>0</xdr:colOff>
      <xdr:row>123</xdr:row>
      <xdr:rowOff>0</xdr:rowOff>
    </xdr:from>
    <xdr:to>
      <xdr:col>36</xdr:col>
      <xdr:colOff>609600</xdr:colOff>
      <xdr:row>137</xdr:row>
      <xdr:rowOff>76200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4D3CBF54-1C35-4C75-B91A-F41AFEB155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37</xdr:col>
      <xdr:colOff>0</xdr:colOff>
      <xdr:row>123</xdr:row>
      <xdr:rowOff>0</xdr:rowOff>
    </xdr:from>
    <xdr:to>
      <xdr:col>45</xdr:col>
      <xdr:colOff>342900</xdr:colOff>
      <xdr:row>137</xdr:row>
      <xdr:rowOff>76200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36FAD416-0560-4D78-B52E-BD0E8ADAB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0</xdr:colOff>
      <xdr:row>138</xdr:row>
      <xdr:rowOff>0</xdr:rowOff>
    </xdr:from>
    <xdr:to>
      <xdr:col>36</xdr:col>
      <xdr:colOff>609600</xdr:colOff>
      <xdr:row>152</xdr:row>
      <xdr:rowOff>76200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85B48DD2-B99F-48C9-9A3D-88D3CAD10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37</xdr:col>
      <xdr:colOff>0</xdr:colOff>
      <xdr:row>138</xdr:row>
      <xdr:rowOff>0</xdr:rowOff>
    </xdr:from>
    <xdr:to>
      <xdr:col>45</xdr:col>
      <xdr:colOff>342900</xdr:colOff>
      <xdr:row>152</xdr:row>
      <xdr:rowOff>76200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57935EF8-93EA-4D79-BE7E-FAE60F7E8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28</xdr:col>
      <xdr:colOff>0</xdr:colOff>
      <xdr:row>153</xdr:row>
      <xdr:rowOff>0</xdr:rowOff>
    </xdr:from>
    <xdr:to>
      <xdr:col>36</xdr:col>
      <xdr:colOff>609600</xdr:colOff>
      <xdr:row>167</xdr:row>
      <xdr:rowOff>76200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F1599AE9-EE42-472A-BDC1-CDA5765CA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37</xdr:col>
      <xdr:colOff>0</xdr:colOff>
      <xdr:row>153</xdr:row>
      <xdr:rowOff>0</xdr:rowOff>
    </xdr:from>
    <xdr:to>
      <xdr:col>45</xdr:col>
      <xdr:colOff>342900</xdr:colOff>
      <xdr:row>167</xdr:row>
      <xdr:rowOff>76200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E5DBB692-6B75-4A44-B4A6-E9D8D6EA5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28</xdr:col>
      <xdr:colOff>0</xdr:colOff>
      <xdr:row>168</xdr:row>
      <xdr:rowOff>0</xdr:rowOff>
    </xdr:from>
    <xdr:to>
      <xdr:col>36</xdr:col>
      <xdr:colOff>609600</xdr:colOff>
      <xdr:row>182</xdr:row>
      <xdr:rowOff>76200</xdr:rowOff>
    </xdr:to>
    <xdr:graphicFrame macro="">
      <xdr:nvGraphicFramePr>
        <xdr:cNvPr id="83" name="Chart 82">
          <a:extLst>
            <a:ext uri="{FF2B5EF4-FFF2-40B4-BE49-F238E27FC236}">
              <a16:creationId xmlns:a16="http://schemas.microsoft.com/office/drawing/2014/main" id="{4734932A-9811-425D-A851-6E9DEFA90A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47</xdr:col>
      <xdr:colOff>0</xdr:colOff>
      <xdr:row>33</xdr:row>
      <xdr:rowOff>0</xdr:rowOff>
    </xdr:from>
    <xdr:to>
      <xdr:col>55</xdr:col>
      <xdr:colOff>400050</xdr:colOff>
      <xdr:row>47</xdr:row>
      <xdr:rowOff>76200</xdr:rowOff>
    </xdr:to>
    <xdr:graphicFrame macro="">
      <xdr:nvGraphicFramePr>
        <xdr:cNvPr id="84" name="Chart 83">
          <a:extLst>
            <a:ext uri="{FF2B5EF4-FFF2-40B4-BE49-F238E27FC236}">
              <a16:creationId xmlns:a16="http://schemas.microsoft.com/office/drawing/2014/main" id="{25E38996-BE96-4ED4-9940-3C2C77C81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56</xdr:col>
      <xdr:colOff>0</xdr:colOff>
      <xdr:row>33</xdr:row>
      <xdr:rowOff>0</xdr:rowOff>
    </xdr:from>
    <xdr:to>
      <xdr:col>64</xdr:col>
      <xdr:colOff>542925</xdr:colOff>
      <xdr:row>47</xdr:row>
      <xdr:rowOff>76200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40AE1B7F-DBD3-4A4D-9470-A695FCCE65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47</xdr:col>
      <xdr:colOff>0</xdr:colOff>
      <xdr:row>48</xdr:row>
      <xdr:rowOff>0</xdr:rowOff>
    </xdr:from>
    <xdr:to>
      <xdr:col>55</xdr:col>
      <xdr:colOff>400050</xdr:colOff>
      <xdr:row>62</xdr:row>
      <xdr:rowOff>76200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5E27AB13-F5A6-4126-AA24-9EDC9EF821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56</xdr:col>
      <xdr:colOff>0</xdr:colOff>
      <xdr:row>48</xdr:row>
      <xdr:rowOff>0</xdr:rowOff>
    </xdr:from>
    <xdr:to>
      <xdr:col>64</xdr:col>
      <xdr:colOff>542925</xdr:colOff>
      <xdr:row>62</xdr:row>
      <xdr:rowOff>76200</xdr:rowOff>
    </xdr:to>
    <xdr:graphicFrame macro="">
      <xdr:nvGraphicFramePr>
        <xdr:cNvPr id="90" name="Chart 89">
          <a:extLst>
            <a:ext uri="{FF2B5EF4-FFF2-40B4-BE49-F238E27FC236}">
              <a16:creationId xmlns:a16="http://schemas.microsoft.com/office/drawing/2014/main" id="{C80A077B-D834-489E-A52A-AC0A2140F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47</xdr:col>
      <xdr:colOff>0</xdr:colOff>
      <xdr:row>63</xdr:row>
      <xdr:rowOff>0</xdr:rowOff>
    </xdr:from>
    <xdr:to>
      <xdr:col>55</xdr:col>
      <xdr:colOff>400050</xdr:colOff>
      <xdr:row>77</xdr:row>
      <xdr:rowOff>76200</xdr:rowOff>
    </xdr:to>
    <xdr:graphicFrame macro="">
      <xdr:nvGraphicFramePr>
        <xdr:cNvPr id="91" name="Chart 90">
          <a:extLst>
            <a:ext uri="{FF2B5EF4-FFF2-40B4-BE49-F238E27FC236}">
              <a16:creationId xmlns:a16="http://schemas.microsoft.com/office/drawing/2014/main" id="{F8EBCD61-7837-4367-8BFE-D07565788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56</xdr:col>
      <xdr:colOff>0</xdr:colOff>
      <xdr:row>63</xdr:row>
      <xdr:rowOff>0</xdr:rowOff>
    </xdr:from>
    <xdr:to>
      <xdr:col>64</xdr:col>
      <xdr:colOff>542925</xdr:colOff>
      <xdr:row>77</xdr:row>
      <xdr:rowOff>76200</xdr:rowOff>
    </xdr:to>
    <xdr:graphicFrame macro="">
      <xdr:nvGraphicFramePr>
        <xdr:cNvPr id="92" name="Chart 91">
          <a:extLst>
            <a:ext uri="{FF2B5EF4-FFF2-40B4-BE49-F238E27FC236}">
              <a16:creationId xmlns:a16="http://schemas.microsoft.com/office/drawing/2014/main" id="{3985D542-2757-43BA-89FF-6284FB3034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47</xdr:col>
      <xdr:colOff>0</xdr:colOff>
      <xdr:row>78</xdr:row>
      <xdr:rowOff>0</xdr:rowOff>
    </xdr:from>
    <xdr:to>
      <xdr:col>55</xdr:col>
      <xdr:colOff>400050</xdr:colOff>
      <xdr:row>92</xdr:row>
      <xdr:rowOff>76200</xdr:rowOff>
    </xdr:to>
    <xdr:graphicFrame macro="">
      <xdr:nvGraphicFramePr>
        <xdr:cNvPr id="93" name="Chart 92">
          <a:extLst>
            <a:ext uri="{FF2B5EF4-FFF2-40B4-BE49-F238E27FC236}">
              <a16:creationId xmlns:a16="http://schemas.microsoft.com/office/drawing/2014/main" id="{10681004-FDE9-4F4E-8B66-A1B5F70C6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56</xdr:col>
      <xdr:colOff>0</xdr:colOff>
      <xdr:row>78</xdr:row>
      <xdr:rowOff>0</xdr:rowOff>
    </xdr:from>
    <xdr:to>
      <xdr:col>64</xdr:col>
      <xdr:colOff>542925</xdr:colOff>
      <xdr:row>92</xdr:row>
      <xdr:rowOff>76200</xdr:rowOff>
    </xdr:to>
    <xdr:graphicFrame macro="">
      <xdr:nvGraphicFramePr>
        <xdr:cNvPr id="94" name="Chart 93">
          <a:extLst>
            <a:ext uri="{FF2B5EF4-FFF2-40B4-BE49-F238E27FC236}">
              <a16:creationId xmlns:a16="http://schemas.microsoft.com/office/drawing/2014/main" id="{8A17CC25-5358-475E-A6B0-727C2F30C7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47</xdr:col>
      <xdr:colOff>0</xdr:colOff>
      <xdr:row>93</xdr:row>
      <xdr:rowOff>0</xdr:rowOff>
    </xdr:from>
    <xdr:to>
      <xdr:col>55</xdr:col>
      <xdr:colOff>400050</xdr:colOff>
      <xdr:row>107</xdr:row>
      <xdr:rowOff>76200</xdr:rowOff>
    </xdr:to>
    <xdr:graphicFrame macro="">
      <xdr:nvGraphicFramePr>
        <xdr:cNvPr id="95" name="Chart 94">
          <a:extLst>
            <a:ext uri="{FF2B5EF4-FFF2-40B4-BE49-F238E27FC236}">
              <a16:creationId xmlns:a16="http://schemas.microsoft.com/office/drawing/2014/main" id="{0354B893-5162-418D-B229-C7D6E0995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56</xdr:col>
      <xdr:colOff>0</xdr:colOff>
      <xdr:row>93</xdr:row>
      <xdr:rowOff>0</xdr:rowOff>
    </xdr:from>
    <xdr:to>
      <xdr:col>64</xdr:col>
      <xdr:colOff>542925</xdr:colOff>
      <xdr:row>107</xdr:row>
      <xdr:rowOff>76200</xdr:rowOff>
    </xdr:to>
    <xdr:graphicFrame macro="">
      <xdr:nvGraphicFramePr>
        <xdr:cNvPr id="96" name="Chart 95">
          <a:extLst>
            <a:ext uri="{FF2B5EF4-FFF2-40B4-BE49-F238E27FC236}">
              <a16:creationId xmlns:a16="http://schemas.microsoft.com/office/drawing/2014/main" id="{20E0A759-FF91-402D-BA63-B59870757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47</xdr:col>
      <xdr:colOff>0</xdr:colOff>
      <xdr:row>108</xdr:row>
      <xdr:rowOff>0</xdr:rowOff>
    </xdr:from>
    <xdr:to>
      <xdr:col>55</xdr:col>
      <xdr:colOff>400050</xdr:colOff>
      <xdr:row>122</xdr:row>
      <xdr:rowOff>76200</xdr:rowOff>
    </xdr:to>
    <xdr:graphicFrame macro="">
      <xdr:nvGraphicFramePr>
        <xdr:cNvPr id="97" name="Chart 96">
          <a:extLst>
            <a:ext uri="{FF2B5EF4-FFF2-40B4-BE49-F238E27FC236}">
              <a16:creationId xmlns:a16="http://schemas.microsoft.com/office/drawing/2014/main" id="{FA190FAE-FF52-47C8-B7EE-776FE0F246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56</xdr:col>
      <xdr:colOff>0</xdr:colOff>
      <xdr:row>108</xdr:row>
      <xdr:rowOff>0</xdr:rowOff>
    </xdr:from>
    <xdr:to>
      <xdr:col>64</xdr:col>
      <xdr:colOff>542925</xdr:colOff>
      <xdr:row>122</xdr:row>
      <xdr:rowOff>76200</xdr:rowOff>
    </xdr:to>
    <xdr:graphicFrame macro="">
      <xdr:nvGraphicFramePr>
        <xdr:cNvPr id="98" name="Chart 97">
          <a:extLst>
            <a:ext uri="{FF2B5EF4-FFF2-40B4-BE49-F238E27FC236}">
              <a16:creationId xmlns:a16="http://schemas.microsoft.com/office/drawing/2014/main" id="{29BB260B-99A5-48E7-87D8-1DB3946800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47</xdr:col>
      <xdr:colOff>0</xdr:colOff>
      <xdr:row>123</xdr:row>
      <xdr:rowOff>0</xdr:rowOff>
    </xdr:from>
    <xdr:to>
      <xdr:col>55</xdr:col>
      <xdr:colOff>400050</xdr:colOff>
      <xdr:row>137</xdr:row>
      <xdr:rowOff>76200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C927CE5E-9F5C-4CA7-806E-DE6938A72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56</xdr:col>
      <xdr:colOff>0</xdr:colOff>
      <xdr:row>123</xdr:row>
      <xdr:rowOff>0</xdr:rowOff>
    </xdr:from>
    <xdr:to>
      <xdr:col>64</xdr:col>
      <xdr:colOff>542925</xdr:colOff>
      <xdr:row>137</xdr:row>
      <xdr:rowOff>76200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E31FA579-7ECD-41DC-9EFC-9D42CC096E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47</xdr:col>
      <xdr:colOff>0</xdr:colOff>
      <xdr:row>138</xdr:row>
      <xdr:rowOff>0</xdr:rowOff>
    </xdr:from>
    <xdr:to>
      <xdr:col>55</xdr:col>
      <xdr:colOff>400050</xdr:colOff>
      <xdr:row>152</xdr:row>
      <xdr:rowOff>76200</xdr:rowOff>
    </xdr:to>
    <xdr:graphicFrame macro="">
      <xdr:nvGraphicFramePr>
        <xdr:cNvPr id="101" name="Chart 100">
          <a:extLst>
            <a:ext uri="{FF2B5EF4-FFF2-40B4-BE49-F238E27FC236}">
              <a16:creationId xmlns:a16="http://schemas.microsoft.com/office/drawing/2014/main" id="{E1E09DAC-4C8C-40D3-9AE1-79A1A08A5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56</xdr:col>
      <xdr:colOff>0</xdr:colOff>
      <xdr:row>138</xdr:row>
      <xdr:rowOff>0</xdr:rowOff>
    </xdr:from>
    <xdr:to>
      <xdr:col>64</xdr:col>
      <xdr:colOff>542925</xdr:colOff>
      <xdr:row>152</xdr:row>
      <xdr:rowOff>76200</xdr:rowOff>
    </xdr:to>
    <xdr:graphicFrame macro="">
      <xdr:nvGraphicFramePr>
        <xdr:cNvPr id="102" name="Chart 101">
          <a:extLst>
            <a:ext uri="{FF2B5EF4-FFF2-40B4-BE49-F238E27FC236}">
              <a16:creationId xmlns:a16="http://schemas.microsoft.com/office/drawing/2014/main" id="{15AA6435-0F3F-4387-AE01-3FC92CC34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47</xdr:col>
      <xdr:colOff>0</xdr:colOff>
      <xdr:row>153</xdr:row>
      <xdr:rowOff>0</xdr:rowOff>
    </xdr:from>
    <xdr:to>
      <xdr:col>55</xdr:col>
      <xdr:colOff>400050</xdr:colOff>
      <xdr:row>167</xdr:row>
      <xdr:rowOff>76200</xdr:rowOff>
    </xdr:to>
    <xdr:graphicFrame macro="">
      <xdr:nvGraphicFramePr>
        <xdr:cNvPr id="103" name="Chart 102">
          <a:extLst>
            <a:ext uri="{FF2B5EF4-FFF2-40B4-BE49-F238E27FC236}">
              <a16:creationId xmlns:a16="http://schemas.microsoft.com/office/drawing/2014/main" id="{46259FC5-76DD-4EC1-80A1-16D616F14F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56</xdr:col>
      <xdr:colOff>0</xdr:colOff>
      <xdr:row>153</xdr:row>
      <xdr:rowOff>0</xdr:rowOff>
    </xdr:from>
    <xdr:to>
      <xdr:col>64</xdr:col>
      <xdr:colOff>542925</xdr:colOff>
      <xdr:row>167</xdr:row>
      <xdr:rowOff>76200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63D37A1C-BE1B-4C4D-99C7-FA223AFE7E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65</xdr:col>
      <xdr:colOff>0</xdr:colOff>
      <xdr:row>33</xdr:row>
      <xdr:rowOff>0</xdr:rowOff>
    </xdr:from>
    <xdr:to>
      <xdr:col>69</xdr:col>
      <xdr:colOff>381000</xdr:colOff>
      <xdr:row>47</xdr:row>
      <xdr:rowOff>76200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E634A012-104F-414D-9BA7-C560FF0D97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65</xdr:col>
      <xdr:colOff>0</xdr:colOff>
      <xdr:row>48</xdr:row>
      <xdr:rowOff>0</xdr:rowOff>
    </xdr:from>
    <xdr:to>
      <xdr:col>69</xdr:col>
      <xdr:colOff>381000</xdr:colOff>
      <xdr:row>62</xdr:row>
      <xdr:rowOff>76200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4D65FC21-7F61-4D39-B32B-DC01398B49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5</xdr:col>
      <xdr:colOff>628650</xdr:colOff>
      <xdr:row>33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7CA3A4-521D-4B0A-AE4E-DD62F7D3BC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19</xdr:row>
      <xdr:rowOff>0</xdr:rowOff>
    </xdr:from>
    <xdr:to>
      <xdr:col>13</xdr:col>
      <xdr:colOff>600075</xdr:colOff>
      <xdr:row>33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2CEA2A-4BCA-4E8B-8BC1-3E98A9CFE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476250</xdr:colOff>
      <xdr:row>33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8051B71-23B9-4CC5-A075-8397F93B41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34</xdr:row>
      <xdr:rowOff>0</xdr:rowOff>
    </xdr:from>
    <xdr:to>
      <xdr:col>5</xdr:col>
      <xdr:colOff>628650</xdr:colOff>
      <xdr:row>48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A8D2D1C-F223-43D0-98A3-ADA4849C9A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34</xdr:row>
      <xdr:rowOff>0</xdr:rowOff>
    </xdr:from>
    <xdr:to>
      <xdr:col>13</xdr:col>
      <xdr:colOff>600075</xdr:colOff>
      <xdr:row>48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D6DA886-3134-4CE1-A439-572D43058C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34</xdr:row>
      <xdr:rowOff>0</xdr:rowOff>
    </xdr:from>
    <xdr:to>
      <xdr:col>21</xdr:col>
      <xdr:colOff>476250</xdr:colOff>
      <xdr:row>48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007EC03-92CE-43B3-BEBD-41BBFD0F6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5</xdr:col>
      <xdr:colOff>628650</xdr:colOff>
      <xdr:row>63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AD7A15A-FF64-41E1-B476-996678C728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49</xdr:row>
      <xdr:rowOff>0</xdr:rowOff>
    </xdr:from>
    <xdr:to>
      <xdr:col>13</xdr:col>
      <xdr:colOff>600075</xdr:colOff>
      <xdr:row>63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6D17371-C627-422A-9741-2E1024D75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0</xdr:colOff>
      <xdr:row>49</xdr:row>
      <xdr:rowOff>0</xdr:rowOff>
    </xdr:from>
    <xdr:to>
      <xdr:col>21</xdr:col>
      <xdr:colOff>476250</xdr:colOff>
      <xdr:row>63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B9A585F-E53A-429B-B4C1-9C61134E7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64</xdr:row>
      <xdr:rowOff>0</xdr:rowOff>
    </xdr:from>
    <xdr:to>
      <xdr:col>5</xdr:col>
      <xdr:colOff>628650</xdr:colOff>
      <xdr:row>78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F6FC7F9-E11A-44E8-ACFE-884D061E3F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64</xdr:row>
      <xdr:rowOff>0</xdr:rowOff>
    </xdr:from>
    <xdr:to>
      <xdr:col>13</xdr:col>
      <xdr:colOff>600075</xdr:colOff>
      <xdr:row>78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6E2EA22-7E32-44BB-8826-BB8603090A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0</xdr:colOff>
      <xdr:row>64</xdr:row>
      <xdr:rowOff>0</xdr:rowOff>
    </xdr:from>
    <xdr:to>
      <xdr:col>21</xdr:col>
      <xdr:colOff>476250</xdr:colOff>
      <xdr:row>78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7AA122A0-0686-4EC7-BC40-D3BA73438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79</xdr:row>
      <xdr:rowOff>0</xdr:rowOff>
    </xdr:from>
    <xdr:to>
      <xdr:col>5</xdr:col>
      <xdr:colOff>628650</xdr:colOff>
      <xdr:row>93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C802AE8A-9585-4207-A1ED-99A6B5F4B8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79</xdr:row>
      <xdr:rowOff>0</xdr:rowOff>
    </xdr:from>
    <xdr:to>
      <xdr:col>13</xdr:col>
      <xdr:colOff>600075</xdr:colOff>
      <xdr:row>93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1D030686-C9F5-47A9-8849-86237E79EE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79</xdr:row>
      <xdr:rowOff>0</xdr:rowOff>
    </xdr:from>
    <xdr:to>
      <xdr:col>21</xdr:col>
      <xdr:colOff>476250</xdr:colOff>
      <xdr:row>93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5AF3F9C3-7450-4409-B359-C05EDC913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94</xdr:row>
      <xdr:rowOff>0</xdr:rowOff>
    </xdr:from>
    <xdr:to>
      <xdr:col>5</xdr:col>
      <xdr:colOff>628650</xdr:colOff>
      <xdr:row>108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30174216-7E53-40FE-914A-C859EE4C69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94</xdr:row>
      <xdr:rowOff>0</xdr:rowOff>
    </xdr:from>
    <xdr:to>
      <xdr:col>13</xdr:col>
      <xdr:colOff>600075</xdr:colOff>
      <xdr:row>108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595E685A-19A1-4FD6-A3FA-B7FF540534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94</xdr:row>
      <xdr:rowOff>0</xdr:rowOff>
    </xdr:from>
    <xdr:to>
      <xdr:col>21</xdr:col>
      <xdr:colOff>476250</xdr:colOff>
      <xdr:row>108</xdr:row>
      <xdr:rowOff>76200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1D4CBEEB-AF09-4C08-A0E2-6A04DF8AE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0</xdr:colOff>
      <xdr:row>109</xdr:row>
      <xdr:rowOff>0</xdr:rowOff>
    </xdr:from>
    <xdr:to>
      <xdr:col>5</xdr:col>
      <xdr:colOff>628650</xdr:colOff>
      <xdr:row>123</xdr:row>
      <xdr:rowOff>76200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C30F8174-983C-4959-AD14-0B22BE852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109</xdr:row>
      <xdr:rowOff>0</xdr:rowOff>
    </xdr:from>
    <xdr:to>
      <xdr:col>13</xdr:col>
      <xdr:colOff>600075</xdr:colOff>
      <xdr:row>123</xdr:row>
      <xdr:rowOff>76200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1F953B9-C408-46AC-8C4A-EFBEB1299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0</xdr:colOff>
      <xdr:row>109</xdr:row>
      <xdr:rowOff>0</xdr:rowOff>
    </xdr:from>
    <xdr:to>
      <xdr:col>21</xdr:col>
      <xdr:colOff>476250</xdr:colOff>
      <xdr:row>123</xdr:row>
      <xdr:rowOff>76200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1C789E39-015F-4947-BEF4-FB3AA78547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124</xdr:row>
      <xdr:rowOff>0</xdr:rowOff>
    </xdr:from>
    <xdr:to>
      <xdr:col>5</xdr:col>
      <xdr:colOff>628650</xdr:colOff>
      <xdr:row>138</xdr:row>
      <xdr:rowOff>76200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829D23D-2E32-4A79-B65B-3D238A7A2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124</xdr:row>
      <xdr:rowOff>0</xdr:rowOff>
    </xdr:from>
    <xdr:to>
      <xdr:col>13</xdr:col>
      <xdr:colOff>600075</xdr:colOff>
      <xdr:row>138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5C1A6932-C98F-4FA5-8D92-5B932889BF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0</xdr:colOff>
      <xdr:row>124</xdr:row>
      <xdr:rowOff>0</xdr:rowOff>
    </xdr:from>
    <xdr:to>
      <xdr:col>21</xdr:col>
      <xdr:colOff>476250</xdr:colOff>
      <xdr:row>138</xdr:row>
      <xdr:rowOff>76200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AB3F5C0F-F4AA-4ECC-81D0-8392A4F75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139</xdr:row>
      <xdr:rowOff>0</xdr:rowOff>
    </xdr:from>
    <xdr:to>
      <xdr:col>5</xdr:col>
      <xdr:colOff>628650</xdr:colOff>
      <xdr:row>153</xdr:row>
      <xdr:rowOff>76200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F534064E-71FC-48D4-B25B-977EB2E728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139</xdr:row>
      <xdr:rowOff>0</xdr:rowOff>
    </xdr:from>
    <xdr:to>
      <xdr:col>13</xdr:col>
      <xdr:colOff>600075</xdr:colOff>
      <xdr:row>153</xdr:row>
      <xdr:rowOff>76200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D8787F65-5308-49FB-A45B-BE678DCEB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28</xdr:col>
      <xdr:colOff>0</xdr:colOff>
      <xdr:row>19</xdr:row>
      <xdr:rowOff>0</xdr:rowOff>
    </xdr:from>
    <xdr:to>
      <xdr:col>36</xdr:col>
      <xdr:colOff>609600</xdr:colOff>
      <xdr:row>33</xdr:row>
      <xdr:rowOff>76200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500848FC-74BD-4D65-83B7-62E6675A2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0</xdr:colOff>
      <xdr:row>19</xdr:row>
      <xdr:rowOff>0</xdr:rowOff>
    </xdr:from>
    <xdr:to>
      <xdr:col>45</xdr:col>
      <xdr:colOff>342900</xdr:colOff>
      <xdr:row>33</xdr:row>
      <xdr:rowOff>76200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AED16793-7FAA-4466-8129-AC6F925E77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0</xdr:colOff>
      <xdr:row>34</xdr:row>
      <xdr:rowOff>0</xdr:rowOff>
    </xdr:from>
    <xdr:to>
      <xdr:col>36</xdr:col>
      <xdr:colOff>609600</xdr:colOff>
      <xdr:row>48</xdr:row>
      <xdr:rowOff>76200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4E000275-FA1C-46A6-8139-CB6E790CE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37</xdr:col>
      <xdr:colOff>0</xdr:colOff>
      <xdr:row>34</xdr:row>
      <xdr:rowOff>0</xdr:rowOff>
    </xdr:from>
    <xdr:to>
      <xdr:col>45</xdr:col>
      <xdr:colOff>342900</xdr:colOff>
      <xdr:row>48</xdr:row>
      <xdr:rowOff>76200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1550A40-E805-4C96-B3AE-AA1B2294D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28</xdr:col>
      <xdr:colOff>0</xdr:colOff>
      <xdr:row>49</xdr:row>
      <xdr:rowOff>0</xdr:rowOff>
    </xdr:from>
    <xdr:to>
      <xdr:col>36</xdr:col>
      <xdr:colOff>609600</xdr:colOff>
      <xdr:row>63</xdr:row>
      <xdr:rowOff>76200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1CB16199-20FC-4F7D-8F78-DA13D244BB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37</xdr:col>
      <xdr:colOff>0</xdr:colOff>
      <xdr:row>49</xdr:row>
      <xdr:rowOff>0</xdr:rowOff>
    </xdr:from>
    <xdr:to>
      <xdr:col>45</xdr:col>
      <xdr:colOff>342900</xdr:colOff>
      <xdr:row>63</xdr:row>
      <xdr:rowOff>76200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AAE25E2-5D07-402B-ADCC-CA26104D5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28</xdr:col>
      <xdr:colOff>0</xdr:colOff>
      <xdr:row>64</xdr:row>
      <xdr:rowOff>0</xdr:rowOff>
    </xdr:from>
    <xdr:to>
      <xdr:col>36</xdr:col>
      <xdr:colOff>609600</xdr:colOff>
      <xdr:row>78</xdr:row>
      <xdr:rowOff>76200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979E7A0E-0862-4C68-81F4-8D8DC5A697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0</xdr:colOff>
      <xdr:row>64</xdr:row>
      <xdr:rowOff>0</xdr:rowOff>
    </xdr:from>
    <xdr:to>
      <xdr:col>45</xdr:col>
      <xdr:colOff>342900</xdr:colOff>
      <xdr:row>78</xdr:row>
      <xdr:rowOff>76200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B3E1290C-5805-49A3-B591-74B9B97AFF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0</xdr:colOff>
      <xdr:row>79</xdr:row>
      <xdr:rowOff>0</xdr:rowOff>
    </xdr:from>
    <xdr:to>
      <xdr:col>36</xdr:col>
      <xdr:colOff>609600</xdr:colOff>
      <xdr:row>93</xdr:row>
      <xdr:rowOff>76200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2FEDC816-7105-46CF-A39E-356991E63F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37</xdr:col>
      <xdr:colOff>0</xdr:colOff>
      <xdr:row>79</xdr:row>
      <xdr:rowOff>0</xdr:rowOff>
    </xdr:from>
    <xdr:to>
      <xdr:col>45</xdr:col>
      <xdr:colOff>342900</xdr:colOff>
      <xdr:row>93</xdr:row>
      <xdr:rowOff>76200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226FEA84-3ADA-499D-8670-13D7B7186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28</xdr:col>
      <xdr:colOff>0</xdr:colOff>
      <xdr:row>94</xdr:row>
      <xdr:rowOff>0</xdr:rowOff>
    </xdr:from>
    <xdr:to>
      <xdr:col>36</xdr:col>
      <xdr:colOff>609600</xdr:colOff>
      <xdr:row>108</xdr:row>
      <xdr:rowOff>76200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EB467E0F-A00A-4D0D-AF1D-7033409C9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37</xdr:col>
      <xdr:colOff>0</xdr:colOff>
      <xdr:row>94</xdr:row>
      <xdr:rowOff>0</xdr:rowOff>
    </xdr:from>
    <xdr:to>
      <xdr:col>45</xdr:col>
      <xdr:colOff>342900</xdr:colOff>
      <xdr:row>108</xdr:row>
      <xdr:rowOff>76200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2AD96D0D-15FD-4D57-BC9B-BF444D065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28</xdr:col>
      <xdr:colOff>0</xdr:colOff>
      <xdr:row>109</xdr:row>
      <xdr:rowOff>0</xdr:rowOff>
    </xdr:from>
    <xdr:to>
      <xdr:col>36</xdr:col>
      <xdr:colOff>609600</xdr:colOff>
      <xdr:row>123</xdr:row>
      <xdr:rowOff>76200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7D987499-A486-468F-A32E-E71E2B7C70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37</xdr:col>
      <xdr:colOff>0</xdr:colOff>
      <xdr:row>109</xdr:row>
      <xdr:rowOff>0</xdr:rowOff>
    </xdr:from>
    <xdr:to>
      <xdr:col>45</xdr:col>
      <xdr:colOff>342900</xdr:colOff>
      <xdr:row>123</xdr:row>
      <xdr:rowOff>76200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3F021600-F77C-4AB4-BB9D-F4CA95785B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0</xdr:colOff>
      <xdr:row>124</xdr:row>
      <xdr:rowOff>0</xdr:rowOff>
    </xdr:from>
    <xdr:to>
      <xdr:col>36</xdr:col>
      <xdr:colOff>609600</xdr:colOff>
      <xdr:row>138</xdr:row>
      <xdr:rowOff>76200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8D58E1FE-A972-4B1B-9AFC-90CE043A6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37</xdr:col>
      <xdr:colOff>0</xdr:colOff>
      <xdr:row>124</xdr:row>
      <xdr:rowOff>0</xdr:rowOff>
    </xdr:from>
    <xdr:to>
      <xdr:col>45</xdr:col>
      <xdr:colOff>342900</xdr:colOff>
      <xdr:row>138</xdr:row>
      <xdr:rowOff>76200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917B442D-6984-460B-AEB9-D1A9F4936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28</xdr:col>
      <xdr:colOff>0</xdr:colOff>
      <xdr:row>139</xdr:row>
      <xdr:rowOff>0</xdr:rowOff>
    </xdr:from>
    <xdr:to>
      <xdr:col>36</xdr:col>
      <xdr:colOff>609600</xdr:colOff>
      <xdr:row>153</xdr:row>
      <xdr:rowOff>76200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981B7BAF-8020-4280-8ED0-5E5AB393B5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37</xdr:col>
      <xdr:colOff>0</xdr:colOff>
      <xdr:row>139</xdr:row>
      <xdr:rowOff>0</xdr:rowOff>
    </xdr:from>
    <xdr:to>
      <xdr:col>45</xdr:col>
      <xdr:colOff>342900</xdr:colOff>
      <xdr:row>153</xdr:row>
      <xdr:rowOff>76200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841179D1-A92A-4F3F-8990-DFA2BFE25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28</xdr:col>
      <xdr:colOff>0</xdr:colOff>
      <xdr:row>154</xdr:row>
      <xdr:rowOff>0</xdr:rowOff>
    </xdr:from>
    <xdr:to>
      <xdr:col>36</xdr:col>
      <xdr:colOff>609600</xdr:colOff>
      <xdr:row>168</xdr:row>
      <xdr:rowOff>76200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BDD26280-D28E-48B8-BE95-D734733894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47</xdr:col>
      <xdr:colOff>0</xdr:colOff>
      <xdr:row>19</xdr:row>
      <xdr:rowOff>0</xdr:rowOff>
    </xdr:from>
    <xdr:to>
      <xdr:col>55</xdr:col>
      <xdr:colOff>400050</xdr:colOff>
      <xdr:row>33</xdr:row>
      <xdr:rowOff>76200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04F40B1B-589C-4DF6-A474-856CAF97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56</xdr:col>
      <xdr:colOff>0</xdr:colOff>
      <xdr:row>19</xdr:row>
      <xdr:rowOff>0</xdr:rowOff>
    </xdr:from>
    <xdr:to>
      <xdr:col>64</xdr:col>
      <xdr:colOff>542925</xdr:colOff>
      <xdr:row>33</xdr:row>
      <xdr:rowOff>76200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DC80807A-4061-4E09-8A5A-CFF968F65C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47</xdr:col>
      <xdr:colOff>0</xdr:colOff>
      <xdr:row>34</xdr:row>
      <xdr:rowOff>0</xdr:rowOff>
    </xdr:from>
    <xdr:to>
      <xdr:col>55</xdr:col>
      <xdr:colOff>400050</xdr:colOff>
      <xdr:row>48</xdr:row>
      <xdr:rowOff>76200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96338422-879E-4B10-84EE-3090AEE98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56</xdr:col>
      <xdr:colOff>0</xdr:colOff>
      <xdr:row>34</xdr:row>
      <xdr:rowOff>0</xdr:rowOff>
    </xdr:from>
    <xdr:to>
      <xdr:col>64</xdr:col>
      <xdr:colOff>542925</xdr:colOff>
      <xdr:row>48</xdr:row>
      <xdr:rowOff>76200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8726CFE8-CD35-416D-9218-DD64BA011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47</xdr:col>
      <xdr:colOff>0</xdr:colOff>
      <xdr:row>49</xdr:row>
      <xdr:rowOff>0</xdr:rowOff>
    </xdr:from>
    <xdr:to>
      <xdr:col>55</xdr:col>
      <xdr:colOff>400050</xdr:colOff>
      <xdr:row>63</xdr:row>
      <xdr:rowOff>76200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DE69A249-C5FE-44D9-A42A-38D2E0F3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56</xdr:col>
      <xdr:colOff>0</xdr:colOff>
      <xdr:row>49</xdr:row>
      <xdr:rowOff>0</xdr:rowOff>
    </xdr:from>
    <xdr:to>
      <xdr:col>64</xdr:col>
      <xdr:colOff>542925</xdr:colOff>
      <xdr:row>63</xdr:row>
      <xdr:rowOff>76200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27CEC5B7-F4E1-49DB-8058-097BA64B3E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47</xdr:col>
      <xdr:colOff>0</xdr:colOff>
      <xdr:row>64</xdr:row>
      <xdr:rowOff>0</xdr:rowOff>
    </xdr:from>
    <xdr:to>
      <xdr:col>55</xdr:col>
      <xdr:colOff>400050</xdr:colOff>
      <xdr:row>78</xdr:row>
      <xdr:rowOff>76200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B31DB1A6-EA11-460D-BA97-C8707BF19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56</xdr:col>
      <xdr:colOff>0</xdr:colOff>
      <xdr:row>64</xdr:row>
      <xdr:rowOff>0</xdr:rowOff>
    </xdr:from>
    <xdr:to>
      <xdr:col>64</xdr:col>
      <xdr:colOff>542925</xdr:colOff>
      <xdr:row>78</xdr:row>
      <xdr:rowOff>76200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197DA9E3-3C1F-4229-BCDD-5A51D8F92A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47</xdr:col>
      <xdr:colOff>0</xdr:colOff>
      <xdr:row>79</xdr:row>
      <xdr:rowOff>0</xdr:rowOff>
    </xdr:from>
    <xdr:to>
      <xdr:col>55</xdr:col>
      <xdr:colOff>400050</xdr:colOff>
      <xdr:row>93</xdr:row>
      <xdr:rowOff>76200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3979960F-0264-4509-A6F5-C36D8DB8C9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56</xdr:col>
      <xdr:colOff>0</xdr:colOff>
      <xdr:row>79</xdr:row>
      <xdr:rowOff>0</xdr:rowOff>
    </xdr:from>
    <xdr:to>
      <xdr:col>64</xdr:col>
      <xdr:colOff>542925</xdr:colOff>
      <xdr:row>93</xdr:row>
      <xdr:rowOff>76200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B3A49F5D-C5CA-4779-90D5-484B999E32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47</xdr:col>
      <xdr:colOff>0</xdr:colOff>
      <xdr:row>94</xdr:row>
      <xdr:rowOff>0</xdr:rowOff>
    </xdr:from>
    <xdr:to>
      <xdr:col>55</xdr:col>
      <xdr:colOff>400050</xdr:colOff>
      <xdr:row>108</xdr:row>
      <xdr:rowOff>76200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EE35925C-F806-488C-B96B-641045631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56</xdr:col>
      <xdr:colOff>0</xdr:colOff>
      <xdr:row>94</xdr:row>
      <xdr:rowOff>0</xdr:rowOff>
    </xdr:from>
    <xdr:to>
      <xdr:col>64</xdr:col>
      <xdr:colOff>542925</xdr:colOff>
      <xdr:row>108</xdr:row>
      <xdr:rowOff>76200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1ED11139-D974-4CF2-B93E-17CFEDA90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47</xdr:col>
      <xdr:colOff>0</xdr:colOff>
      <xdr:row>109</xdr:row>
      <xdr:rowOff>0</xdr:rowOff>
    </xdr:from>
    <xdr:to>
      <xdr:col>55</xdr:col>
      <xdr:colOff>400050</xdr:colOff>
      <xdr:row>123</xdr:row>
      <xdr:rowOff>76200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7FA1355C-D6D5-453E-9256-421CF3DF0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56</xdr:col>
      <xdr:colOff>0</xdr:colOff>
      <xdr:row>109</xdr:row>
      <xdr:rowOff>0</xdr:rowOff>
    </xdr:from>
    <xdr:to>
      <xdr:col>64</xdr:col>
      <xdr:colOff>542925</xdr:colOff>
      <xdr:row>123</xdr:row>
      <xdr:rowOff>76200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922616E-06BF-4E8A-ADCB-10B81BD41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47</xdr:col>
      <xdr:colOff>0</xdr:colOff>
      <xdr:row>124</xdr:row>
      <xdr:rowOff>0</xdr:rowOff>
    </xdr:from>
    <xdr:to>
      <xdr:col>55</xdr:col>
      <xdr:colOff>400050</xdr:colOff>
      <xdr:row>138</xdr:row>
      <xdr:rowOff>76200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C17AF16A-03D5-4298-B730-A7297B80F7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56</xdr:col>
      <xdr:colOff>0</xdr:colOff>
      <xdr:row>124</xdr:row>
      <xdr:rowOff>0</xdr:rowOff>
    </xdr:from>
    <xdr:to>
      <xdr:col>64</xdr:col>
      <xdr:colOff>542925</xdr:colOff>
      <xdr:row>138</xdr:row>
      <xdr:rowOff>76200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8F42E22C-2B1F-4096-A9F7-2710AB8C82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47</xdr:col>
      <xdr:colOff>0</xdr:colOff>
      <xdr:row>139</xdr:row>
      <xdr:rowOff>0</xdr:rowOff>
    </xdr:from>
    <xdr:to>
      <xdr:col>55</xdr:col>
      <xdr:colOff>400050</xdr:colOff>
      <xdr:row>153</xdr:row>
      <xdr:rowOff>76200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C4723850-3657-4249-9E04-0EE872C90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56</xdr:col>
      <xdr:colOff>0</xdr:colOff>
      <xdr:row>139</xdr:row>
      <xdr:rowOff>0</xdr:rowOff>
    </xdr:from>
    <xdr:to>
      <xdr:col>64</xdr:col>
      <xdr:colOff>542925</xdr:colOff>
      <xdr:row>153</xdr:row>
      <xdr:rowOff>76200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F65D8375-C74A-4CD7-A46C-2B25A79BF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65</xdr:col>
      <xdr:colOff>0</xdr:colOff>
      <xdr:row>19</xdr:row>
      <xdr:rowOff>0</xdr:rowOff>
    </xdr:from>
    <xdr:to>
      <xdr:col>69</xdr:col>
      <xdr:colOff>381000</xdr:colOff>
      <xdr:row>33</xdr:row>
      <xdr:rowOff>76200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DF23AE3F-33DE-4A9C-B690-E560CE1E7B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65</xdr:col>
      <xdr:colOff>0</xdr:colOff>
      <xdr:row>34</xdr:row>
      <xdr:rowOff>0</xdr:rowOff>
    </xdr:from>
    <xdr:to>
      <xdr:col>69</xdr:col>
      <xdr:colOff>381000</xdr:colOff>
      <xdr:row>48</xdr:row>
      <xdr:rowOff>76200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D2204B15-B255-4E57-BDD3-5D92204F2C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0</xdr:rowOff>
    </xdr:from>
    <xdr:to>
      <xdr:col>5</xdr:col>
      <xdr:colOff>628650</xdr:colOff>
      <xdr:row>41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60D834-C8CB-461D-9ADF-85B6FFA05E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57150</xdr:colOff>
      <xdr:row>27</xdr:row>
      <xdr:rowOff>38100</xdr:rowOff>
    </xdr:from>
    <xdr:to>
      <xdr:col>14</xdr:col>
      <xdr:colOff>19050</xdr:colOff>
      <xdr:row>41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3D8F10-AE9A-428E-B54D-35537ECCC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27</xdr:row>
      <xdr:rowOff>0</xdr:rowOff>
    </xdr:from>
    <xdr:to>
      <xdr:col>21</xdr:col>
      <xdr:colOff>476250</xdr:colOff>
      <xdr:row>41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47D271F-7FD0-405C-8AAE-C364D7D17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5</xdr:col>
      <xdr:colOff>628650</xdr:colOff>
      <xdr:row>56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E88E09C-06A8-4DE9-835F-52BED22B2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42</xdr:row>
      <xdr:rowOff>0</xdr:rowOff>
    </xdr:from>
    <xdr:to>
      <xdr:col>13</xdr:col>
      <xdr:colOff>600075</xdr:colOff>
      <xdr:row>56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49FB3B3-94A2-4B91-96E8-154B103207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42</xdr:row>
      <xdr:rowOff>0</xdr:rowOff>
    </xdr:from>
    <xdr:to>
      <xdr:col>21</xdr:col>
      <xdr:colOff>476250</xdr:colOff>
      <xdr:row>56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CCC6209-E18A-4DC6-B364-32CBD873A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57</xdr:row>
      <xdr:rowOff>0</xdr:rowOff>
    </xdr:from>
    <xdr:to>
      <xdr:col>5</xdr:col>
      <xdr:colOff>628650</xdr:colOff>
      <xdr:row>71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94D65CE-CBC0-4376-9D0C-86DD02CE80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57</xdr:row>
      <xdr:rowOff>0</xdr:rowOff>
    </xdr:from>
    <xdr:to>
      <xdr:col>13</xdr:col>
      <xdr:colOff>600075</xdr:colOff>
      <xdr:row>71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0A8D7D4-706C-4EAF-814E-37FA67FDB8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0</xdr:colOff>
      <xdr:row>57</xdr:row>
      <xdr:rowOff>0</xdr:rowOff>
    </xdr:from>
    <xdr:to>
      <xdr:col>21</xdr:col>
      <xdr:colOff>476250</xdr:colOff>
      <xdr:row>71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4AEB549-9705-4EF9-B4DC-34D7590C6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5</xdr:col>
      <xdr:colOff>628650</xdr:colOff>
      <xdr:row>86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26E2FF3-BDA7-4ADA-A4A1-0A8C0469E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72</xdr:row>
      <xdr:rowOff>0</xdr:rowOff>
    </xdr:from>
    <xdr:to>
      <xdr:col>13</xdr:col>
      <xdr:colOff>600075</xdr:colOff>
      <xdr:row>86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E843A146-F532-485E-9036-60C7173D7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0</xdr:colOff>
      <xdr:row>72</xdr:row>
      <xdr:rowOff>0</xdr:rowOff>
    </xdr:from>
    <xdr:to>
      <xdr:col>21</xdr:col>
      <xdr:colOff>476250</xdr:colOff>
      <xdr:row>86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CE18468C-4FA0-469B-83B3-29C51960B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87</xdr:row>
      <xdr:rowOff>0</xdr:rowOff>
    </xdr:from>
    <xdr:to>
      <xdr:col>5</xdr:col>
      <xdr:colOff>628650</xdr:colOff>
      <xdr:row>101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F095926C-3042-47CA-A9F2-3FCDC2D4E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87</xdr:row>
      <xdr:rowOff>0</xdr:rowOff>
    </xdr:from>
    <xdr:to>
      <xdr:col>13</xdr:col>
      <xdr:colOff>600075</xdr:colOff>
      <xdr:row>101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E40003E-9B64-461F-8CE5-FFEB2D33D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87</xdr:row>
      <xdr:rowOff>0</xdr:rowOff>
    </xdr:from>
    <xdr:to>
      <xdr:col>21</xdr:col>
      <xdr:colOff>476250</xdr:colOff>
      <xdr:row>101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A54A5E9B-29F9-4D99-890C-D0299E5C20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102</xdr:row>
      <xdr:rowOff>0</xdr:rowOff>
    </xdr:from>
    <xdr:to>
      <xdr:col>5</xdr:col>
      <xdr:colOff>628650</xdr:colOff>
      <xdr:row>116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8197573-9BAA-45FD-AD10-2891BB08D6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102</xdr:row>
      <xdr:rowOff>0</xdr:rowOff>
    </xdr:from>
    <xdr:to>
      <xdr:col>13</xdr:col>
      <xdr:colOff>600075</xdr:colOff>
      <xdr:row>116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DACD3699-C7D7-4403-8FAA-F1998EE89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102</xdr:row>
      <xdr:rowOff>0</xdr:rowOff>
    </xdr:from>
    <xdr:to>
      <xdr:col>21</xdr:col>
      <xdr:colOff>476250</xdr:colOff>
      <xdr:row>116</xdr:row>
      <xdr:rowOff>76200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5FE61E10-158B-441A-8AF3-7252FC392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0</xdr:colOff>
      <xdr:row>117</xdr:row>
      <xdr:rowOff>0</xdr:rowOff>
    </xdr:from>
    <xdr:to>
      <xdr:col>5</xdr:col>
      <xdr:colOff>628650</xdr:colOff>
      <xdr:row>131</xdr:row>
      <xdr:rowOff>76200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88DCBCB6-F333-4517-9ABF-B3B522D0E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117</xdr:row>
      <xdr:rowOff>0</xdr:rowOff>
    </xdr:from>
    <xdr:to>
      <xdr:col>13</xdr:col>
      <xdr:colOff>600075</xdr:colOff>
      <xdr:row>131</xdr:row>
      <xdr:rowOff>76200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6E26449A-D7E8-49E3-BAAE-897369ED6E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0</xdr:colOff>
      <xdr:row>117</xdr:row>
      <xdr:rowOff>0</xdr:rowOff>
    </xdr:from>
    <xdr:to>
      <xdr:col>21</xdr:col>
      <xdr:colOff>476250</xdr:colOff>
      <xdr:row>131</xdr:row>
      <xdr:rowOff>76200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EFC36FE-19D6-48DE-9EC8-AD68A4E32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132</xdr:row>
      <xdr:rowOff>0</xdr:rowOff>
    </xdr:from>
    <xdr:to>
      <xdr:col>5</xdr:col>
      <xdr:colOff>628650</xdr:colOff>
      <xdr:row>146</xdr:row>
      <xdr:rowOff>76200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9C162308-F60C-4A94-978A-7118A500DF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132</xdr:row>
      <xdr:rowOff>0</xdr:rowOff>
    </xdr:from>
    <xdr:to>
      <xdr:col>13</xdr:col>
      <xdr:colOff>600075</xdr:colOff>
      <xdr:row>146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3F23552-7573-40FA-BD70-61BDC248A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0</xdr:colOff>
      <xdr:row>132</xdr:row>
      <xdr:rowOff>0</xdr:rowOff>
    </xdr:from>
    <xdr:to>
      <xdr:col>21</xdr:col>
      <xdr:colOff>476250</xdr:colOff>
      <xdr:row>146</xdr:row>
      <xdr:rowOff>76200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BF93CDA-AD70-45CA-9F05-892AC01B3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147</xdr:row>
      <xdr:rowOff>0</xdr:rowOff>
    </xdr:from>
    <xdr:to>
      <xdr:col>5</xdr:col>
      <xdr:colOff>628650</xdr:colOff>
      <xdr:row>161</xdr:row>
      <xdr:rowOff>76200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87EAB039-B62E-4BDF-8A31-66A77DCA9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147</xdr:row>
      <xdr:rowOff>0</xdr:rowOff>
    </xdr:from>
    <xdr:to>
      <xdr:col>13</xdr:col>
      <xdr:colOff>600075</xdr:colOff>
      <xdr:row>161</xdr:row>
      <xdr:rowOff>76200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C0412CF3-82CE-4CE1-BF8A-7668023CF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28</xdr:col>
      <xdr:colOff>0</xdr:colOff>
      <xdr:row>27</xdr:row>
      <xdr:rowOff>0</xdr:rowOff>
    </xdr:from>
    <xdr:to>
      <xdr:col>36</xdr:col>
      <xdr:colOff>609600</xdr:colOff>
      <xdr:row>41</xdr:row>
      <xdr:rowOff>76200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7FDE1C92-6945-4763-8089-010E85AB44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0</xdr:colOff>
      <xdr:row>27</xdr:row>
      <xdr:rowOff>0</xdr:rowOff>
    </xdr:from>
    <xdr:to>
      <xdr:col>45</xdr:col>
      <xdr:colOff>342900</xdr:colOff>
      <xdr:row>41</xdr:row>
      <xdr:rowOff>76200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EF575072-54B4-46ED-8CAA-42A66D283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0</xdr:colOff>
      <xdr:row>42</xdr:row>
      <xdr:rowOff>0</xdr:rowOff>
    </xdr:from>
    <xdr:to>
      <xdr:col>36</xdr:col>
      <xdr:colOff>609600</xdr:colOff>
      <xdr:row>56</xdr:row>
      <xdr:rowOff>76200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A75030A5-D84A-42A3-94F1-61561A8E1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37</xdr:col>
      <xdr:colOff>0</xdr:colOff>
      <xdr:row>42</xdr:row>
      <xdr:rowOff>0</xdr:rowOff>
    </xdr:from>
    <xdr:to>
      <xdr:col>45</xdr:col>
      <xdr:colOff>342900</xdr:colOff>
      <xdr:row>56</xdr:row>
      <xdr:rowOff>76200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B7F67E-4F04-44A1-BD25-4A60241D9C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28</xdr:col>
      <xdr:colOff>0</xdr:colOff>
      <xdr:row>57</xdr:row>
      <xdr:rowOff>0</xdr:rowOff>
    </xdr:from>
    <xdr:to>
      <xdr:col>36</xdr:col>
      <xdr:colOff>609600</xdr:colOff>
      <xdr:row>71</xdr:row>
      <xdr:rowOff>76200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C4582342-BAB0-41CB-8D9A-79179B644A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37</xdr:col>
      <xdr:colOff>0</xdr:colOff>
      <xdr:row>57</xdr:row>
      <xdr:rowOff>0</xdr:rowOff>
    </xdr:from>
    <xdr:to>
      <xdr:col>45</xdr:col>
      <xdr:colOff>342900</xdr:colOff>
      <xdr:row>71</xdr:row>
      <xdr:rowOff>76200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234F9D37-FFCC-4A82-8A1D-24686821C5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28</xdr:col>
      <xdr:colOff>0</xdr:colOff>
      <xdr:row>72</xdr:row>
      <xdr:rowOff>0</xdr:rowOff>
    </xdr:from>
    <xdr:to>
      <xdr:col>36</xdr:col>
      <xdr:colOff>609600</xdr:colOff>
      <xdr:row>86</xdr:row>
      <xdr:rowOff>76200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64CBF88C-B18F-4088-8309-97713E2137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0</xdr:colOff>
      <xdr:row>72</xdr:row>
      <xdr:rowOff>0</xdr:rowOff>
    </xdr:from>
    <xdr:to>
      <xdr:col>45</xdr:col>
      <xdr:colOff>342900</xdr:colOff>
      <xdr:row>86</xdr:row>
      <xdr:rowOff>76200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76964EE8-08FF-4984-9329-1D770993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0</xdr:colOff>
      <xdr:row>87</xdr:row>
      <xdr:rowOff>0</xdr:rowOff>
    </xdr:from>
    <xdr:to>
      <xdr:col>36</xdr:col>
      <xdr:colOff>609600</xdr:colOff>
      <xdr:row>101</xdr:row>
      <xdr:rowOff>76200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771C824A-C7C5-42C7-AB42-E4FB4EFB59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37</xdr:col>
      <xdr:colOff>0</xdr:colOff>
      <xdr:row>87</xdr:row>
      <xdr:rowOff>0</xdr:rowOff>
    </xdr:from>
    <xdr:to>
      <xdr:col>45</xdr:col>
      <xdr:colOff>342900</xdr:colOff>
      <xdr:row>101</xdr:row>
      <xdr:rowOff>76200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8C5126C0-E59C-4E59-924F-6455EE879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28</xdr:col>
      <xdr:colOff>0</xdr:colOff>
      <xdr:row>102</xdr:row>
      <xdr:rowOff>0</xdr:rowOff>
    </xdr:from>
    <xdr:to>
      <xdr:col>36</xdr:col>
      <xdr:colOff>609600</xdr:colOff>
      <xdr:row>116</xdr:row>
      <xdr:rowOff>76200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4DC29339-79E3-4769-A564-9387B484DB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37</xdr:col>
      <xdr:colOff>0</xdr:colOff>
      <xdr:row>102</xdr:row>
      <xdr:rowOff>0</xdr:rowOff>
    </xdr:from>
    <xdr:to>
      <xdr:col>45</xdr:col>
      <xdr:colOff>342900</xdr:colOff>
      <xdr:row>116</xdr:row>
      <xdr:rowOff>76200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459C373A-7A9F-4482-8525-E58F117D8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28</xdr:col>
      <xdr:colOff>0</xdr:colOff>
      <xdr:row>117</xdr:row>
      <xdr:rowOff>0</xdr:rowOff>
    </xdr:from>
    <xdr:to>
      <xdr:col>36</xdr:col>
      <xdr:colOff>609600</xdr:colOff>
      <xdr:row>131</xdr:row>
      <xdr:rowOff>76200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D683B4D2-4527-44C7-998E-4CF331A82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37</xdr:col>
      <xdr:colOff>0</xdr:colOff>
      <xdr:row>117</xdr:row>
      <xdr:rowOff>0</xdr:rowOff>
    </xdr:from>
    <xdr:to>
      <xdr:col>45</xdr:col>
      <xdr:colOff>342900</xdr:colOff>
      <xdr:row>131</xdr:row>
      <xdr:rowOff>76200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9B19C45-8856-42C4-A294-F0E2DD5BC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0</xdr:colOff>
      <xdr:row>132</xdr:row>
      <xdr:rowOff>0</xdr:rowOff>
    </xdr:from>
    <xdr:to>
      <xdr:col>36</xdr:col>
      <xdr:colOff>609600</xdr:colOff>
      <xdr:row>146</xdr:row>
      <xdr:rowOff>76200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D4B017E6-D736-4483-8AF3-38215E44A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37</xdr:col>
      <xdr:colOff>0</xdr:colOff>
      <xdr:row>132</xdr:row>
      <xdr:rowOff>0</xdr:rowOff>
    </xdr:from>
    <xdr:to>
      <xdr:col>45</xdr:col>
      <xdr:colOff>342900</xdr:colOff>
      <xdr:row>146</xdr:row>
      <xdr:rowOff>76200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399FAD84-B7C3-4ED4-A059-845AC2A327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28</xdr:col>
      <xdr:colOff>0</xdr:colOff>
      <xdr:row>147</xdr:row>
      <xdr:rowOff>0</xdr:rowOff>
    </xdr:from>
    <xdr:to>
      <xdr:col>36</xdr:col>
      <xdr:colOff>609600</xdr:colOff>
      <xdr:row>161</xdr:row>
      <xdr:rowOff>76200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462222F8-E3BF-4EF9-BA5C-DC83BE8F6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37</xdr:col>
      <xdr:colOff>0</xdr:colOff>
      <xdr:row>147</xdr:row>
      <xdr:rowOff>0</xdr:rowOff>
    </xdr:from>
    <xdr:to>
      <xdr:col>45</xdr:col>
      <xdr:colOff>342900</xdr:colOff>
      <xdr:row>161</xdr:row>
      <xdr:rowOff>76200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5776CC4B-2F49-4405-98FE-90CA7D1CF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28</xdr:col>
      <xdr:colOff>0</xdr:colOff>
      <xdr:row>162</xdr:row>
      <xdr:rowOff>0</xdr:rowOff>
    </xdr:from>
    <xdr:to>
      <xdr:col>36</xdr:col>
      <xdr:colOff>609600</xdr:colOff>
      <xdr:row>176</xdr:row>
      <xdr:rowOff>76200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19580478-5565-4878-80D6-ED03D4A2A7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47</xdr:col>
      <xdr:colOff>0</xdr:colOff>
      <xdr:row>27</xdr:row>
      <xdr:rowOff>0</xdr:rowOff>
    </xdr:from>
    <xdr:to>
      <xdr:col>55</xdr:col>
      <xdr:colOff>400050</xdr:colOff>
      <xdr:row>41</xdr:row>
      <xdr:rowOff>76200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4288F415-A06D-49FE-972B-1501E38649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56</xdr:col>
      <xdr:colOff>0</xdr:colOff>
      <xdr:row>27</xdr:row>
      <xdr:rowOff>0</xdr:rowOff>
    </xdr:from>
    <xdr:to>
      <xdr:col>64</xdr:col>
      <xdr:colOff>542925</xdr:colOff>
      <xdr:row>41</xdr:row>
      <xdr:rowOff>76200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57593E9D-F6F4-4405-86E3-C3E76579F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47</xdr:col>
      <xdr:colOff>0</xdr:colOff>
      <xdr:row>42</xdr:row>
      <xdr:rowOff>0</xdr:rowOff>
    </xdr:from>
    <xdr:to>
      <xdr:col>55</xdr:col>
      <xdr:colOff>400050</xdr:colOff>
      <xdr:row>56</xdr:row>
      <xdr:rowOff>76200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CFC90936-BAF3-4D88-9D1E-96B74CEA6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56</xdr:col>
      <xdr:colOff>0</xdr:colOff>
      <xdr:row>42</xdr:row>
      <xdr:rowOff>0</xdr:rowOff>
    </xdr:from>
    <xdr:to>
      <xdr:col>64</xdr:col>
      <xdr:colOff>542925</xdr:colOff>
      <xdr:row>56</xdr:row>
      <xdr:rowOff>76200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77BB8CFA-1FB3-44E4-B610-4D4F23149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47</xdr:col>
      <xdr:colOff>0</xdr:colOff>
      <xdr:row>57</xdr:row>
      <xdr:rowOff>0</xdr:rowOff>
    </xdr:from>
    <xdr:to>
      <xdr:col>55</xdr:col>
      <xdr:colOff>400050</xdr:colOff>
      <xdr:row>71</xdr:row>
      <xdr:rowOff>76200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B796C021-F6FB-47F5-9DA8-083CD3AD3A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56</xdr:col>
      <xdr:colOff>0</xdr:colOff>
      <xdr:row>57</xdr:row>
      <xdr:rowOff>0</xdr:rowOff>
    </xdr:from>
    <xdr:to>
      <xdr:col>64</xdr:col>
      <xdr:colOff>542925</xdr:colOff>
      <xdr:row>71</xdr:row>
      <xdr:rowOff>76200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760C1427-22AD-414D-8D5D-21EE4F0A8A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47</xdr:col>
      <xdr:colOff>0</xdr:colOff>
      <xdr:row>72</xdr:row>
      <xdr:rowOff>0</xdr:rowOff>
    </xdr:from>
    <xdr:to>
      <xdr:col>55</xdr:col>
      <xdr:colOff>400050</xdr:colOff>
      <xdr:row>86</xdr:row>
      <xdr:rowOff>76200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B9B7BEF0-6C35-4E2D-BEC8-C9E4E79AD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56</xdr:col>
      <xdr:colOff>0</xdr:colOff>
      <xdr:row>72</xdr:row>
      <xdr:rowOff>0</xdr:rowOff>
    </xdr:from>
    <xdr:to>
      <xdr:col>64</xdr:col>
      <xdr:colOff>542925</xdr:colOff>
      <xdr:row>86</xdr:row>
      <xdr:rowOff>76200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8474E657-E9D4-4C24-9334-21537C084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47</xdr:col>
      <xdr:colOff>0</xdr:colOff>
      <xdr:row>87</xdr:row>
      <xdr:rowOff>0</xdr:rowOff>
    </xdr:from>
    <xdr:to>
      <xdr:col>55</xdr:col>
      <xdr:colOff>400050</xdr:colOff>
      <xdr:row>101</xdr:row>
      <xdr:rowOff>76200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AB286D65-F30F-4C2B-9300-65FEA6025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56</xdr:col>
      <xdr:colOff>0</xdr:colOff>
      <xdr:row>87</xdr:row>
      <xdr:rowOff>0</xdr:rowOff>
    </xdr:from>
    <xdr:to>
      <xdr:col>64</xdr:col>
      <xdr:colOff>542925</xdr:colOff>
      <xdr:row>101</xdr:row>
      <xdr:rowOff>76200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3515838F-35C2-48C9-934C-28E4B7153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47</xdr:col>
      <xdr:colOff>0</xdr:colOff>
      <xdr:row>102</xdr:row>
      <xdr:rowOff>0</xdr:rowOff>
    </xdr:from>
    <xdr:to>
      <xdr:col>55</xdr:col>
      <xdr:colOff>400050</xdr:colOff>
      <xdr:row>116</xdr:row>
      <xdr:rowOff>76200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BE8305C3-9C53-4B0C-B6CA-9E9AC1F63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56</xdr:col>
      <xdr:colOff>0</xdr:colOff>
      <xdr:row>102</xdr:row>
      <xdr:rowOff>0</xdr:rowOff>
    </xdr:from>
    <xdr:to>
      <xdr:col>64</xdr:col>
      <xdr:colOff>542925</xdr:colOff>
      <xdr:row>116</xdr:row>
      <xdr:rowOff>76200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3C38B409-14A0-4964-B235-AABFE5153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47</xdr:col>
      <xdr:colOff>0</xdr:colOff>
      <xdr:row>117</xdr:row>
      <xdr:rowOff>0</xdr:rowOff>
    </xdr:from>
    <xdr:to>
      <xdr:col>55</xdr:col>
      <xdr:colOff>400050</xdr:colOff>
      <xdr:row>131</xdr:row>
      <xdr:rowOff>76200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9BDDD49A-A12D-497D-B60D-B9C204E74D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56</xdr:col>
      <xdr:colOff>0</xdr:colOff>
      <xdr:row>117</xdr:row>
      <xdr:rowOff>0</xdr:rowOff>
    </xdr:from>
    <xdr:to>
      <xdr:col>64</xdr:col>
      <xdr:colOff>542925</xdr:colOff>
      <xdr:row>131</xdr:row>
      <xdr:rowOff>76200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BBEEEC7D-D072-4730-A62D-B336572620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47</xdr:col>
      <xdr:colOff>0</xdr:colOff>
      <xdr:row>132</xdr:row>
      <xdr:rowOff>0</xdr:rowOff>
    </xdr:from>
    <xdr:to>
      <xdr:col>55</xdr:col>
      <xdr:colOff>400050</xdr:colOff>
      <xdr:row>146</xdr:row>
      <xdr:rowOff>76200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3186BE05-2852-4B4B-BD3B-2E40543974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56</xdr:col>
      <xdr:colOff>0</xdr:colOff>
      <xdr:row>132</xdr:row>
      <xdr:rowOff>0</xdr:rowOff>
    </xdr:from>
    <xdr:to>
      <xdr:col>64</xdr:col>
      <xdr:colOff>542925</xdr:colOff>
      <xdr:row>146</xdr:row>
      <xdr:rowOff>76200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9F73F89C-5593-4439-B9FC-A221A0031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47</xdr:col>
      <xdr:colOff>0</xdr:colOff>
      <xdr:row>147</xdr:row>
      <xdr:rowOff>0</xdr:rowOff>
    </xdr:from>
    <xdr:to>
      <xdr:col>55</xdr:col>
      <xdr:colOff>400050</xdr:colOff>
      <xdr:row>161</xdr:row>
      <xdr:rowOff>76200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75863EEA-207D-43AE-ABD8-7D25569B6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56</xdr:col>
      <xdr:colOff>0</xdr:colOff>
      <xdr:row>147</xdr:row>
      <xdr:rowOff>0</xdr:rowOff>
    </xdr:from>
    <xdr:to>
      <xdr:col>64</xdr:col>
      <xdr:colOff>542925</xdr:colOff>
      <xdr:row>161</xdr:row>
      <xdr:rowOff>76200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834CA298-DA0A-43D2-B0AD-9911D52BE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65</xdr:col>
      <xdr:colOff>0</xdr:colOff>
      <xdr:row>27</xdr:row>
      <xdr:rowOff>0</xdr:rowOff>
    </xdr:from>
    <xdr:to>
      <xdr:col>69</xdr:col>
      <xdr:colOff>381000</xdr:colOff>
      <xdr:row>41</xdr:row>
      <xdr:rowOff>76200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C76688DD-4807-4EFD-8566-FFD7083308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65</xdr:col>
      <xdr:colOff>0</xdr:colOff>
      <xdr:row>42</xdr:row>
      <xdr:rowOff>0</xdr:rowOff>
    </xdr:from>
    <xdr:to>
      <xdr:col>69</xdr:col>
      <xdr:colOff>381000</xdr:colOff>
      <xdr:row>56</xdr:row>
      <xdr:rowOff>76200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63EDEFC4-D3B1-4949-B548-B14D94AEB2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38</xdr:row>
      <xdr:rowOff>0</xdr:rowOff>
    </xdr:from>
    <xdr:to>
      <xdr:col>5</xdr:col>
      <xdr:colOff>628650</xdr:colOff>
      <xdr:row>52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C3E3C6-6E96-4ECB-BB34-607C895A50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38</xdr:row>
      <xdr:rowOff>0</xdr:rowOff>
    </xdr:from>
    <xdr:to>
      <xdr:col>13</xdr:col>
      <xdr:colOff>600075</xdr:colOff>
      <xdr:row>52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EF0404-9D7A-4D4D-88B3-12B117F3D4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38</xdr:row>
      <xdr:rowOff>0</xdr:rowOff>
    </xdr:from>
    <xdr:to>
      <xdr:col>21</xdr:col>
      <xdr:colOff>476250</xdr:colOff>
      <xdr:row>52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2076E49-9D4C-4B4B-B6B1-7F81855BE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5</xdr:col>
      <xdr:colOff>628650</xdr:colOff>
      <xdr:row>67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B02E6BA-A2A9-4ED8-9433-15C686E9E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53</xdr:row>
      <xdr:rowOff>0</xdr:rowOff>
    </xdr:from>
    <xdr:to>
      <xdr:col>13</xdr:col>
      <xdr:colOff>600075</xdr:colOff>
      <xdr:row>67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22D5B38-CCCD-40BE-8019-C90FB6E0E0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53</xdr:row>
      <xdr:rowOff>0</xdr:rowOff>
    </xdr:from>
    <xdr:to>
      <xdr:col>21</xdr:col>
      <xdr:colOff>476250</xdr:colOff>
      <xdr:row>67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492A341-C73D-4B06-8FE0-82961BCD18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5</xdr:col>
      <xdr:colOff>628650</xdr:colOff>
      <xdr:row>82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070AF88-79B4-43A2-8195-C4E11061F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68</xdr:row>
      <xdr:rowOff>0</xdr:rowOff>
    </xdr:from>
    <xdr:to>
      <xdr:col>13</xdr:col>
      <xdr:colOff>600075</xdr:colOff>
      <xdr:row>82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38E702F-6C02-413B-8574-1ADFD47DC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0</xdr:colOff>
      <xdr:row>68</xdr:row>
      <xdr:rowOff>0</xdr:rowOff>
    </xdr:from>
    <xdr:to>
      <xdr:col>21</xdr:col>
      <xdr:colOff>476250</xdr:colOff>
      <xdr:row>82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9667A05-0EC1-4DA7-A6F4-AADFBF5F7A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83</xdr:row>
      <xdr:rowOff>0</xdr:rowOff>
    </xdr:from>
    <xdr:to>
      <xdr:col>5</xdr:col>
      <xdr:colOff>628650</xdr:colOff>
      <xdr:row>97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7E82FAE-C67C-468A-9120-63550EDE5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83</xdr:row>
      <xdr:rowOff>0</xdr:rowOff>
    </xdr:from>
    <xdr:to>
      <xdr:col>13</xdr:col>
      <xdr:colOff>600075</xdr:colOff>
      <xdr:row>97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56D964A-6588-45A2-8C91-021E71C9E5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0</xdr:colOff>
      <xdr:row>83</xdr:row>
      <xdr:rowOff>0</xdr:rowOff>
    </xdr:from>
    <xdr:to>
      <xdr:col>21</xdr:col>
      <xdr:colOff>476250</xdr:colOff>
      <xdr:row>97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849F66E-D246-4863-B398-DBBE15EDA7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98</xdr:row>
      <xdr:rowOff>0</xdr:rowOff>
    </xdr:from>
    <xdr:to>
      <xdr:col>5</xdr:col>
      <xdr:colOff>628650</xdr:colOff>
      <xdr:row>112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FC1091B3-E2F6-4ED2-B594-192C44B65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98</xdr:row>
      <xdr:rowOff>0</xdr:rowOff>
    </xdr:from>
    <xdr:to>
      <xdr:col>13</xdr:col>
      <xdr:colOff>600075</xdr:colOff>
      <xdr:row>112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54B2BBD0-F6D2-40B5-866A-062C8E63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98</xdr:row>
      <xdr:rowOff>0</xdr:rowOff>
    </xdr:from>
    <xdr:to>
      <xdr:col>21</xdr:col>
      <xdr:colOff>476250</xdr:colOff>
      <xdr:row>112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CD86A08B-EE02-4A36-B832-EEFAC3968E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113</xdr:row>
      <xdr:rowOff>0</xdr:rowOff>
    </xdr:from>
    <xdr:to>
      <xdr:col>5</xdr:col>
      <xdr:colOff>628650</xdr:colOff>
      <xdr:row>127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830376A-327A-4DC2-BC25-3130A1C46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113</xdr:row>
      <xdr:rowOff>0</xdr:rowOff>
    </xdr:from>
    <xdr:to>
      <xdr:col>13</xdr:col>
      <xdr:colOff>600075</xdr:colOff>
      <xdr:row>127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1109A5FE-F56E-4C1A-9AFA-7B009B9C77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113</xdr:row>
      <xdr:rowOff>0</xdr:rowOff>
    </xdr:from>
    <xdr:to>
      <xdr:col>21</xdr:col>
      <xdr:colOff>476250</xdr:colOff>
      <xdr:row>127</xdr:row>
      <xdr:rowOff>76200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623CD36E-C217-4415-B4D3-CD19B1F8EF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0</xdr:colOff>
      <xdr:row>128</xdr:row>
      <xdr:rowOff>0</xdr:rowOff>
    </xdr:from>
    <xdr:to>
      <xdr:col>5</xdr:col>
      <xdr:colOff>628650</xdr:colOff>
      <xdr:row>142</xdr:row>
      <xdr:rowOff>76200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C3AA7EE6-2689-4FE0-B5A9-2B259272D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128</xdr:row>
      <xdr:rowOff>0</xdr:rowOff>
    </xdr:from>
    <xdr:to>
      <xdr:col>13</xdr:col>
      <xdr:colOff>600075</xdr:colOff>
      <xdr:row>142</xdr:row>
      <xdr:rowOff>76200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6C42147-6713-4041-9905-F842529C5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0</xdr:colOff>
      <xdr:row>128</xdr:row>
      <xdr:rowOff>0</xdr:rowOff>
    </xdr:from>
    <xdr:to>
      <xdr:col>21</xdr:col>
      <xdr:colOff>476250</xdr:colOff>
      <xdr:row>142</xdr:row>
      <xdr:rowOff>76200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1E23FBAA-59EC-45DE-8162-245D3815B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143</xdr:row>
      <xdr:rowOff>0</xdr:rowOff>
    </xdr:from>
    <xdr:to>
      <xdr:col>5</xdr:col>
      <xdr:colOff>628650</xdr:colOff>
      <xdr:row>157</xdr:row>
      <xdr:rowOff>76200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9E127902-FCB0-41F3-B1B4-FB2768C46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143</xdr:row>
      <xdr:rowOff>0</xdr:rowOff>
    </xdr:from>
    <xdr:to>
      <xdr:col>13</xdr:col>
      <xdr:colOff>600075</xdr:colOff>
      <xdr:row>157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A4D1A1FB-CD1B-4DC2-B7E4-0ADEC3028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0</xdr:colOff>
      <xdr:row>143</xdr:row>
      <xdr:rowOff>0</xdr:rowOff>
    </xdr:from>
    <xdr:to>
      <xdr:col>21</xdr:col>
      <xdr:colOff>476250</xdr:colOff>
      <xdr:row>157</xdr:row>
      <xdr:rowOff>76200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88C1F430-6EA2-45CE-A214-BC8B2A54D6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158</xdr:row>
      <xdr:rowOff>0</xdr:rowOff>
    </xdr:from>
    <xdr:to>
      <xdr:col>5</xdr:col>
      <xdr:colOff>628650</xdr:colOff>
      <xdr:row>172</xdr:row>
      <xdr:rowOff>76200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B39A027-C099-417D-87B6-F6D27958FD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158</xdr:row>
      <xdr:rowOff>0</xdr:rowOff>
    </xdr:from>
    <xdr:to>
      <xdr:col>13</xdr:col>
      <xdr:colOff>600075</xdr:colOff>
      <xdr:row>172</xdr:row>
      <xdr:rowOff>76200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E00E78DF-1C10-49E2-AB50-3AB21E10F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28</xdr:col>
      <xdr:colOff>0</xdr:colOff>
      <xdr:row>38</xdr:row>
      <xdr:rowOff>0</xdr:rowOff>
    </xdr:from>
    <xdr:to>
      <xdr:col>36</xdr:col>
      <xdr:colOff>609600</xdr:colOff>
      <xdr:row>52</xdr:row>
      <xdr:rowOff>76200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EB41FA8B-8CB2-457D-BD38-3E89219CA6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0</xdr:colOff>
      <xdr:row>38</xdr:row>
      <xdr:rowOff>0</xdr:rowOff>
    </xdr:from>
    <xdr:to>
      <xdr:col>45</xdr:col>
      <xdr:colOff>342900</xdr:colOff>
      <xdr:row>52</xdr:row>
      <xdr:rowOff>76200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628165C4-000A-4EE6-9316-11485E48A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0</xdr:colOff>
      <xdr:row>53</xdr:row>
      <xdr:rowOff>0</xdr:rowOff>
    </xdr:from>
    <xdr:to>
      <xdr:col>36</xdr:col>
      <xdr:colOff>609600</xdr:colOff>
      <xdr:row>67</xdr:row>
      <xdr:rowOff>76200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E1344B5A-96FC-4E53-98C0-B9A1041DD2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37</xdr:col>
      <xdr:colOff>0</xdr:colOff>
      <xdr:row>53</xdr:row>
      <xdr:rowOff>0</xdr:rowOff>
    </xdr:from>
    <xdr:to>
      <xdr:col>45</xdr:col>
      <xdr:colOff>342900</xdr:colOff>
      <xdr:row>67</xdr:row>
      <xdr:rowOff>76200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F5EDAC5-4055-4B3C-B641-E385E8378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28</xdr:col>
      <xdr:colOff>0</xdr:colOff>
      <xdr:row>68</xdr:row>
      <xdr:rowOff>0</xdr:rowOff>
    </xdr:from>
    <xdr:to>
      <xdr:col>36</xdr:col>
      <xdr:colOff>609600</xdr:colOff>
      <xdr:row>82</xdr:row>
      <xdr:rowOff>76200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286790AB-A719-4C3A-8513-E12041588F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37</xdr:col>
      <xdr:colOff>0</xdr:colOff>
      <xdr:row>68</xdr:row>
      <xdr:rowOff>0</xdr:rowOff>
    </xdr:from>
    <xdr:to>
      <xdr:col>45</xdr:col>
      <xdr:colOff>342900</xdr:colOff>
      <xdr:row>82</xdr:row>
      <xdr:rowOff>76200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A8276867-B170-4D61-A98C-16F8EA593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28</xdr:col>
      <xdr:colOff>0</xdr:colOff>
      <xdr:row>83</xdr:row>
      <xdr:rowOff>0</xdr:rowOff>
    </xdr:from>
    <xdr:to>
      <xdr:col>36</xdr:col>
      <xdr:colOff>609600</xdr:colOff>
      <xdr:row>97</xdr:row>
      <xdr:rowOff>76200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4E7144CD-A095-49AC-B663-BF1C2A04B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0</xdr:colOff>
      <xdr:row>83</xdr:row>
      <xdr:rowOff>0</xdr:rowOff>
    </xdr:from>
    <xdr:to>
      <xdr:col>45</xdr:col>
      <xdr:colOff>342900</xdr:colOff>
      <xdr:row>97</xdr:row>
      <xdr:rowOff>76200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6C582CDB-6C4B-43B7-9A85-5B242B001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0</xdr:colOff>
      <xdr:row>98</xdr:row>
      <xdr:rowOff>0</xdr:rowOff>
    </xdr:from>
    <xdr:to>
      <xdr:col>36</xdr:col>
      <xdr:colOff>609600</xdr:colOff>
      <xdr:row>112</xdr:row>
      <xdr:rowOff>76200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3D5429F2-A0A6-48F9-A760-63FE2674A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37</xdr:col>
      <xdr:colOff>0</xdr:colOff>
      <xdr:row>98</xdr:row>
      <xdr:rowOff>0</xdr:rowOff>
    </xdr:from>
    <xdr:to>
      <xdr:col>45</xdr:col>
      <xdr:colOff>342900</xdr:colOff>
      <xdr:row>112</xdr:row>
      <xdr:rowOff>76200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5E29705E-47F1-4315-B201-10F25B9E4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28</xdr:col>
      <xdr:colOff>0</xdr:colOff>
      <xdr:row>113</xdr:row>
      <xdr:rowOff>0</xdr:rowOff>
    </xdr:from>
    <xdr:to>
      <xdr:col>36</xdr:col>
      <xdr:colOff>609600</xdr:colOff>
      <xdr:row>127</xdr:row>
      <xdr:rowOff>76200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98B384D8-3BEF-438F-BABF-422916948A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37</xdr:col>
      <xdr:colOff>0</xdr:colOff>
      <xdr:row>113</xdr:row>
      <xdr:rowOff>0</xdr:rowOff>
    </xdr:from>
    <xdr:to>
      <xdr:col>45</xdr:col>
      <xdr:colOff>342900</xdr:colOff>
      <xdr:row>127</xdr:row>
      <xdr:rowOff>76200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E0193187-8345-4BA6-A0C8-A18BBCB1D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28</xdr:col>
      <xdr:colOff>0</xdr:colOff>
      <xdr:row>128</xdr:row>
      <xdr:rowOff>0</xdr:rowOff>
    </xdr:from>
    <xdr:to>
      <xdr:col>36</xdr:col>
      <xdr:colOff>609600</xdr:colOff>
      <xdr:row>142</xdr:row>
      <xdr:rowOff>76200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EB65FFE6-BD45-4EA8-ADE1-036E613AF0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37</xdr:col>
      <xdr:colOff>0</xdr:colOff>
      <xdr:row>128</xdr:row>
      <xdr:rowOff>0</xdr:rowOff>
    </xdr:from>
    <xdr:to>
      <xdr:col>45</xdr:col>
      <xdr:colOff>342900</xdr:colOff>
      <xdr:row>142</xdr:row>
      <xdr:rowOff>76200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367D905-1099-4540-9FEE-3CB2E90DF0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0</xdr:colOff>
      <xdr:row>143</xdr:row>
      <xdr:rowOff>0</xdr:rowOff>
    </xdr:from>
    <xdr:to>
      <xdr:col>36</xdr:col>
      <xdr:colOff>609600</xdr:colOff>
      <xdr:row>157</xdr:row>
      <xdr:rowOff>76200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8CFDC93A-D232-4A57-B442-D196130964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37</xdr:col>
      <xdr:colOff>0</xdr:colOff>
      <xdr:row>143</xdr:row>
      <xdr:rowOff>0</xdr:rowOff>
    </xdr:from>
    <xdr:to>
      <xdr:col>45</xdr:col>
      <xdr:colOff>342900</xdr:colOff>
      <xdr:row>157</xdr:row>
      <xdr:rowOff>76200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85CAAE8B-A6F5-4DBA-B478-59A08D6696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28</xdr:col>
      <xdr:colOff>0</xdr:colOff>
      <xdr:row>158</xdr:row>
      <xdr:rowOff>0</xdr:rowOff>
    </xdr:from>
    <xdr:to>
      <xdr:col>36</xdr:col>
      <xdr:colOff>609600</xdr:colOff>
      <xdr:row>172</xdr:row>
      <xdr:rowOff>76200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95B62F16-39DA-4D0C-A14A-C404978F2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37</xdr:col>
      <xdr:colOff>0</xdr:colOff>
      <xdr:row>158</xdr:row>
      <xdr:rowOff>0</xdr:rowOff>
    </xdr:from>
    <xdr:to>
      <xdr:col>45</xdr:col>
      <xdr:colOff>342900</xdr:colOff>
      <xdr:row>172</xdr:row>
      <xdr:rowOff>76200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D43451C7-CDF7-4E46-A9E6-1F39F69955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28</xdr:col>
      <xdr:colOff>0</xdr:colOff>
      <xdr:row>173</xdr:row>
      <xdr:rowOff>0</xdr:rowOff>
    </xdr:from>
    <xdr:to>
      <xdr:col>36</xdr:col>
      <xdr:colOff>609600</xdr:colOff>
      <xdr:row>187</xdr:row>
      <xdr:rowOff>76200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7D45B68B-80B3-4B28-ABA8-BE2FBE7C43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55</xdr:col>
      <xdr:colOff>400050</xdr:colOff>
      <xdr:row>52</xdr:row>
      <xdr:rowOff>76200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8AD72484-038D-4CA9-8D0E-1F880F147F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56</xdr:col>
      <xdr:colOff>0</xdr:colOff>
      <xdr:row>38</xdr:row>
      <xdr:rowOff>0</xdr:rowOff>
    </xdr:from>
    <xdr:to>
      <xdr:col>64</xdr:col>
      <xdr:colOff>542925</xdr:colOff>
      <xdr:row>52</xdr:row>
      <xdr:rowOff>76200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8819746C-CDED-48FC-B579-BEFF23477A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47</xdr:col>
      <xdr:colOff>0</xdr:colOff>
      <xdr:row>53</xdr:row>
      <xdr:rowOff>0</xdr:rowOff>
    </xdr:from>
    <xdr:to>
      <xdr:col>55</xdr:col>
      <xdr:colOff>400050</xdr:colOff>
      <xdr:row>67</xdr:row>
      <xdr:rowOff>76200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5DB71F18-2D82-4B49-B4C7-B141D133A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56</xdr:col>
      <xdr:colOff>0</xdr:colOff>
      <xdr:row>53</xdr:row>
      <xdr:rowOff>0</xdr:rowOff>
    </xdr:from>
    <xdr:to>
      <xdr:col>64</xdr:col>
      <xdr:colOff>542925</xdr:colOff>
      <xdr:row>67</xdr:row>
      <xdr:rowOff>76200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192577D9-217A-48D9-B73E-97F568F2F1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47</xdr:col>
      <xdr:colOff>0</xdr:colOff>
      <xdr:row>68</xdr:row>
      <xdr:rowOff>0</xdr:rowOff>
    </xdr:from>
    <xdr:to>
      <xdr:col>55</xdr:col>
      <xdr:colOff>400050</xdr:colOff>
      <xdr:row>82</xdr:row>
      <xdr:rowOff>76200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B03B03EB-5DF1-40E5-A8B6-5D109C3A9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56</xdr:col>
      <xdr:colOff>0</xdr:colOff>
      <xdr:row>68</xdr:row>
      <xdr:rowOff>0</xdr:rowOff>
    </xdr:from>
    <xdr:to>
      <xdr:col>64</xdr:col>
      <xdr:colOff>542925</xdr:colOff>
      <xdr:row>82</xdr:row>
      <xdr:rowOff>76200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49AC9E64-5B2D-4BBC-9934-679DA6FA29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47</xdr:col>
      <xdr:colOff>0</xdr:colOff>
      <xdr:row>83</xdr:row>
      <xdr:rowOff>0</xdr:rowOff>
    </xdr:from>
    <xdr:to>
      <xdr:col>55</xdr:col>
      <xdr:colOff>400050</xdr:colOff>
      <xdr:row>97</xdr:row>
      <xdr:rowOff>76200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A4BCDD68-2F47-4076-8B03-6A99111E9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56</xdr:col>
      <xdr:colOff>0</xdr:colOff>
      <xdr:row>83</xdr:row>
      <xdr:rowOff>0</xdr:rowOff>
    </xdr:from>
    <xdr:to>
      <xdr:col>64</xdr:col>
      <xdr:colOff>542925</xdr:colOff>
      <xdr:row>97</xdr:row>
      <xdr:rowOff>76200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FF2193C3-7EA3-4FA5-9906-E685A2FCB4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47</xdr:col>
      <xdr:colOff>0</xdr:colOff>
      <xdr:row>98</xdr:row>
      <xdr:rowOff>0</xdr:rowOff>
    </xdr:from>
    <xdr:to>
      <xdr:col>55</xdr:col>
      <xdr:colOff>400050</xdr:colOff>
      <xdr:row>112</xdr:row>
      <xdr:rowOff>76200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1947978A-5F97-426F-BAFA-FB48B93E2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56</xdr:col>
      <xdr:colOff>0</xdr:colOff>
      <xdr:row>98</xdr:row>
      <xdr:rowOff>0</xdr:rowOff>
    </xdr:from>
    <xdr:to>
      <xdr:col>64</xdr:col>
      <xdr:colOff>542925</xdr:colOff>
      <xdr:row>112</xdr:row>
      <xdr:rowOff>76200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6F25DC2C-6F87-4323-B666-BF0CDDA37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47</xdr:col>
      <xdr:colOff>0</xdr:colOff>
      <xdr:row>113</xdr:row>
      <xdr:rowOff>0</xdr:rowOff>
    </xdr:from>
    <xdr:to>
      <xdr:col>55</xdr:col>
      <xdr:colOff>400050</xdr:colOff>
      <xdr:row>127</xdr:row>
      <xdr:rowOff>76200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61606858-BA67-414D-914E-50E8C0D69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56</xdr:col>
      <xdr:colOff>0</xdr:colOff>
      <xdr:row>113</xdr:row>
      <xdr:rowOff>0</xdr:rowOff>
    </xdr:from>
    <xdr:to>
      <xdr:col>64</xdr:col>
      <xdr:colOff>542925</xdr:colOff>
      <xdr:row>127</xdr:row>
      <xdr:rowOff>76200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38473E82-8949-488E-8BE3-420ECB27F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47</xdr:col>
      <xdr:colOff>0</xdr:colOff>
      <xdr:row>128</xdr:row>
      <xdr:rowOff>0</xdr:rowOff>
    </xdr:from>
    <xdr:to>
      <xdr:col>55</xdr:col>
      <xdr:colOff>400050</xdr:colOff>
      <xdr:row>142</xdr:row>
      <xdr:rowOff>76200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E263FB90-5298-47F8-B626-8C1D81854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56</xdr:col>
      <xdr:colOff>0</xdr:colOff>
      <xdr:row>128</xdr:row>
      <xdr:rowOff>0</xdr:rowOff>
    </xdr:from>
    <xdr:to>
      <xdr:col>64</xdr:col>
      <xdr:colOff>542925</xdr:colOff>
      <xdr:row>142</xdr:row>
      <xdr:rowOff>76200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E0CB8AF0-FF59-4B8B-8F3B-6A5203A40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47</xdr:col>
      <xdr:colOff>0</xdr:colOff>
      <xdr:row>143</xdr:row>
      <xdr:rowOff>0</xdr:rowOff>
    </xdr:from>
    <xdr:to>
      <xdr:col>55</xdr:col>
      <xdr:colOff>400050</xdr:colOff>
      <xdr:row>157</xdr:row>
      <xdr:rowOff>76200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135F9886-FCA7-4297-A497-16FE164E9C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56</xdr:col>
      <xdr:colOff>0</xdr:colOff>
      <xdr:row>143</xdr:row>
      <xdr:rowOff>0</xdr:rowOff>
    </xdr:from>
    <xdr:to>
      <xdr:col>64</xdr:col>
      <xdr:colOff>542925</xdr:colOff>
      <xdr:row>157</xdr:row>
      <xdr:rowOff>76200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7F8BB64B-385E-42EC-A788-012E11B91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47</xdr:col>
      <xdr:colOff>0</xdr:colOff>
      <xdr:row>158</xdr:row>
      <xdr:rowOff>0</xdr:rowOff>
    </xdr:from>
    <xdr:to>
      <xdr:col>55</xdr:col>
      <xdr:colOff>400050</xdr:colOff>
      <xdr:row>172</xdr:row>
      <xdr:rowOff>76200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7A1CA1AC-D578-4A8F-9D8D-12CBB5006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56</xdr:col>
      <xdr:colOff>0</xdr:colOff>
      <xdr:row>158</xdr:row>
      <xdr:rowOff>0</xdr:rowOff>
    </xdr:from>
    <xdr:to>
      <xdr:col>64</xdr:col>
      <xdr:colOff>542925</xdr:colOff>
      <xdr:row>172</xdr:row>
      <xdr:rowOff>76200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6E6D622A-CBB1-408C-AA38-05130FD1AC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65</xdr:col>
      <xdr:colOff>0</xdr:colOff>
      <xdr:row>38</xdr:row>
      <xdr:rowOff>0</xdr:rowOff>
    </xdr:from>
    <xdr:to>
      <xdr:col>69</xdr:col>
      <xdr:colOff>381000</xdr:colOff>
      <xdr:row>52</xdr:row>
      <xdr:rowOff>76200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C60A7E4C-D9D0-46DA-8737-7A62EC222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65</xdr:col>
      <xdr:colOff>0</xdr:colOff>
      <xdr:row>53</xdr:row>
      <xdr:rowOff>0</xdr:rowOff>
    </xdr:from>
    <xdr:to>
      <xdr:col>69</xdr:col>
      <xdr:colOff>381000</xdr:colOff>
      <xdr:row>67</xdr:row>
      <xdr:rowOff>76200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B8527D47-AC0B-43BD-A54B-3A2CB1336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0</xdr:rowOff>
    </xdr:from>
    <xdr:to>
      <xdr:col>5</xdr:col>
      <xdr:colOff>628650</xdr:colOff>
      <xdr:row>55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3BD12E-61D8-4464-8D68-6A2A8E329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41</xdr:row>
      <xdr:rowOff>0</xdr:rowOff>
    </xdr:from>
    <xdr:to>
      <xdr:col>13</xdr:col>
      <xdr:colOff>600075</xdr:colOff>
      <xdr:row>55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6061E4-859E-4805-9FD4-8A188E997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41</xdr:row>
      <xdr:rowOff>0</xdr:rowOff>
    </xdr:from>
    <xdr:to>
      <xdr:col>21</xdr:col>
      <xdr:colOff>476250</xdr:colOff>
      <xdr:row>55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2E40EB2-82EA-43C3-B3FF-7BF08D9B9A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56</xdr:row>
      <xdr:rowOff>0</xdr:rowOff>
    </xdr:from>
    <xdr:to>
      <xdr:col>5</xdr:col>
      <xdr:colOff>628650</xdr:colOff>
      <xdr:row>70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29C84A3-6831-4C69-A7CD-56F68D581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56</xdr:row>
      <xdr:rowOff>0</xdr:rowOff>
    </xdr:from>
    <xdr:to>
      <xdr:col>13</xdr:col>
      <xdr:colOff>600075</xdr:colOff>
      <xdr:row>70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12ACFC0-D0B0-4F9C-93C1-754A7976DF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56</xdr:row>
      <xdr:rowOff>0</xdr:rowOff>
    </xdr:from>
    <xdr:to>
      <xdr:col>21</xdr:col>
      <xdr:colOff>476250</xdr:colOff>
      <xdr:row>70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80708B5-FBAF-4EF0-9BDF-7DCBFF01C8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5</xdr:col>
      <xdr:colOff>628650</xdr:colOff>
      <xdr:row>85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B5EA0C4-54FC-4424-8178-FEFC92C9C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71</xdr:row>
      <xdr:rowOff>0</xdr:rowOff>
    </xdr:from>
    <xdr:to>
      <xdr:col>13</xdr:col>
      <xdr:colOff>600075</xdr:colOff>
      <xdr:row>85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D7296BA-1F57-4BB4-A5DC-D5E9DC86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0</xdr:colOff>
      <xdr:row>71</xdr:row>
      <xdr:rowOff>0</xdr:rowOff>
    </xdr:from>
    <xdr:to>
      <xdr:col>21</xdr:col>
      <xdr:colOff>476250</xdr:colOff>
      <xdr:row>85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86BB3C3-346B-4244-A84C-877D3A914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86</xdr:row>
      <xdr:rowOff>0</xdr:rowOff>
    </xdr:from>
    <xdr:to>
      <xdr:col>5</xdr:col>
      <xdr:colOff>628650</xdr:colOff>
      <xdr:row>100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C983C92-3780-49C3-9E04-C401B44C2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86</xdr:row>
      <xdr:rowOff>0</xdr:rowOff>
    </xdr:from>
    <xdr:to>
      <xdr:col>13</xdr:col>
      <xdr:colOff>600075</xdr:colOff>
      <xdr:row>100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8E860C8-BE47-4A09-95A5-927A9F0D4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0</xdr:colOff>
      <xdr:row>86</xdr:row>
      <xdr:rowOff>0</xdr:rowOff>
    </xdr:from>
    <xdr:to>
      <xdr:col>21</xdr:col>
      <xdr:colOff>476250</xdr:colOff>
      <xdr:row>100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37CB9722-1163-49E9-BDBA-88D94C8D11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101</xdr:row>
      <xdr:rowOff>0</xdr:rowOff>
    </xdr:from>
    <xdr:to>
      <xdr:col>5</xdr:col>
      <xdr:colOff>628650</xdr:colOff>
      <xdr:row>115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D1B2449C-E7F1-4027-970A-4F3C95E840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101</xdr:row>
      <xdr:rowOff>0</xdr:rowOff>
    </xdr:from>
    <xdr:to>
      <xdr:col>13</xdr:col>
      <xdr:colOff>600075</xdr:colOff>
      <xdr:row>115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9C29FECF-AF21-430D-8CC4-0702021A2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101</xdr:row>
      <xdr:rowOff>0</xdr:rowOff>
    </xdr:from>
    <xdr:to>
      <xdr:col>21</xdr:col>
      <xdr:colOff>476250</xdr:colOff>
      <xdr:row>115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F7245600-14B5-4478-BC31-534B99F9D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116</xdr:row>
      <xdr:rowOff>0</xdr:rowOff>
    </xdr:from>
    <xdr:to>
      <xdr:col>5</xdr:col>
      <xdr:colOff>628650</xdr:colOff>
      <xdr:row>130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DAC68DF7-D32C-488B-934C-E9540AE9AD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116</xdr:row>
      <xdr:rowOff>0</xdr:rowOff>
    </xdr:from>
    <xdr:to>
      <xdr:col>13</xdr:col>
      <xdr:colOff>600075</xdr:colOff>
      <xdr:row>130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71DA3012-0A4C-4BF1-9218-932726B7B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116</xdr:row>
      <xdr:rowOff>0</xdr:rowOff>
    </xdr:from>
    <xdr:to>
      <xdr:col>21</xdr:col>
      <xdr:colOff>476250</xdr:colOff>
      <xdr:row>130</xdr:row>
      <xdr:rowOff>76200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84587BF-1E98-44D7-9E1F-D648E1D14E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0</xdr:colOff>
      <xdr:row>131</xdr:row>
      <xdr:rowOff>0</xdr:rowOff>
    </xdr:from>
    <xdr:to>
      <xdr:col>5</xdr:col>
      <xdr:colOff>628650</xdr:colOff>
      <xdr:row>145</xdr:row>
      <xdr:rowOff>76200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ED19B524-E59D-4663-9EA0-64FF4EABBB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131</xdr:row>
      <xdr:rowOff>0</xdr:rowOff>
    </xdr:from>
    <xdr:to>
      <xdr:col>13</xdr:col>
      <xdr:colOff>600075</xdr:colOff>
      <xdr:row>145</xdr:row>
      <xdr:rowOff>76200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36DBD207-2A23-46B5-817B-96D77F440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0</xdr:colOff>
      <xdr:row>131</xdr:row>
      <xdr:rowOff>0</xdr:rowOff>
    </xdr:from>
    <xdr:to>
      <xdr:col>21</xdr:col>
      <xdr:colOff>476250</xdr:colOff>
      <xdr:row>145</xdr:row>
      <xdr:rowOff>76200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F97C91ED-6EA0-4FD5-B1CB-7503ABEEF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146</xdr:row>
      <xdr:rowOff>0</xdr:rowOff>
    </xdr:from>
    <xdr:to>
      <xdr:col>5</xdr:col>
      <xdr:colOff>628650</xdr:colOff>
      <xdr:row>160</xdr:row>
      <xdr:rowOff>76200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C1F90070-4FA4-4BB5-9DD0-FF16DCC71B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146</xdr:row>
      <xdr:rowOff>0</xdr:rowOff>
    </xdr:from>
    <xdr:to>
      <xdr:col>13</xdr:col>
      <xdr:colOff>600075</xdr:colOff>
      <xdr:row>160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49DD8D8F-678E-43D2-B81F-252C44F6C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0</xdr:colOff>
      <xdr:row>146</xdr:row>
      <xdr:rowOff>0</xdr:rowOff>
    </xdr:from>
    <xdr:to>
      <xdr:col>21</xdr:col>
      <xdr:colOff>476250</xdr:colOff>
      <xdr:row>160</xdr:row>
      <xdr:rowOff>76200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A7A7EDB6-FE6B-4186-ACF9-F4A6B2E543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161</xdr:row>
      <xdr:rowOff>0</xdr:rowOff>
    </xdr:from>
    <xdr:to>
      <xdr:col>5</xdr:col>
      <xdr:colOff>628650</xdr:colOff>
      <xdr:row>175</xdr:row>
      <xdr:rowOff>76200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D5B4EAC9-E191-40DE-A455-3F9DBDBC5C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161</xdr:row>
      <xdr:rowOff>0</xdr:rowOff>
    </xdr:from>
    <xdr:to>
      <xdr:col>13</xdr:col>
      <xdr:colOff>600075</xdr:colOff>
      <xdr:row>175</xdr:row>
      <xdr:rowOff>76200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8BD85267-8BB1-424A-B5FB-05277D0368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28</xdr:col>
      <xdr:colOff>0</xdr:colOff>
      <xdr:row>41</xdr:row>
      <xdr:rowOff>0</xdr:rowOff>
    </xdr:from>
    <xdr:to>
      <xdr:col>36</xdr:col>
      <xdr:colOff>609600</xdr:colOff>
      <xdr:row>55</xdr:row>
      <xdr:rowOff>76200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D08B3A8-84C7-4954-ABCB-EAEC3B0E0A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0</xdr:colOff>
      <xdr:row>41</xdr:row>
      <xdr:rowOff>0</xdr:rowOff>
    </xdr:from>
    <xdr:to>
      <xdr:col>45</xdr:col>
      <xdr:colOff>342900</xdr:colOff>
      <xdr:row>55</xdr:row>
      <xdr:rowOff>76200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97462D-6B39-4415-904F-DE51137B76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0</xdr:colOff>
      <xdr:row>56</xdr:row>
      <xdr:rowOff>0</xdr:rowOff>
    </xdr:from>
    <xdr:to>
      <xdr:col>36</xdr:col>
      <xdr:colOff>609600</xdr:colOff>
      <xdr:row>70</xdr:row>
      <xdr:rowOff>76200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C55226DD-EA68-49B9-A9F1-CAE42B0C2B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37</xdr:col>
      <xdr:colOff>0</xdr:colOff>
      <xdr:row>56</xdr:row>
      <xdr:rowOff>0</xdr:rowOff>
    </xdr:from>
    <xdr:to>
      <xdr:col>45</xdr:col>
      <xdr:colOff>342900</xdr:colOff>
      <xdr:row>70</xdr:row>
      <xdr:rowOff>76200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246AD9BD-8783-4E5B-BF70-6EA773CE9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28</xdr:col>
      <xdr:colOff>0</xdr:colOff>
      <xdr:row>71</xdr:row>
      <xdr:rowOff>0</xdr:rowOff>
    </xdr:from>
    <xdr:to>
      <xdr:col>36</xdr:col>
      <xdr:colOff>609600</xdr:colOff>
      <xdr:row>85</xdr:row>
      <xdr:rowOff>76200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46460514-F754-4BF2-9554-15EBBA696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37</xdr:col>
      <xdr:colOff>0</xdr:colOff>
      <xdr:row>71</xdr:row>
      <xdr:rowOff>0</xdr:rowOff>
    </xdr:from>
    <xdr:to>
      <xdr:col>45</xdr:col>
      <xdr:colOff>342900</xdr:colOff>
      <xdr:row>85</xdr:row>
      <xdr:rowOff>76200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C7B899C6-DE04-4B31-BEF7-CAC479B52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28</xdr:col>
      <xdr:colOff>0</xdr:colOff>
      <xdr:row>86</xdr:row>
      <xdr:rowOff>0</xdr:rowOff>
    </xdr:from>
    <xdr:to>
      <xdr:col>36</xdr:col>
      <xdr:colOff>609600</xdr:colOff>
      <xdr:row>100</xdr:row>
      <xdr:rowOff>76200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93DB85F6-12F2-49C1-A920-53EE32E23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0</xdr:colOff>
      <xdr:row>86</xdr:row>
      <xdr:rowOff>0</xdr:rowOff>
    </xdr:from>
    <xdr:to>
      <xdr:col>45</xdr:col>
      <xdr:colOff>342900</xdr:colOff>
      <xdr:row>100</xdr:row>
      <xdr:rowOff>76200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2B0FA4A0-882E-44AB-9DED-73F5638C04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0</xdr:colOff>
      <xdr:row>101</xdr:row>
      <xdr:rowOff>0</xdr:rowOff>
    </xdr:from>
    <xdr:to>
      <xdr:col>36</xdr:col>
      <xdr:colOff>609600</xdr:colOff>
      <xdr:row>115</xdr:row>
      <xdr:rowOff>76200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4C895926-096C-4EFE-92E2-1BD037AE94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37</xdr:col>
      <xdr:colOff>0</xdr:colOff>
      <xdr:row>101</xdr:row>
      <xdr:rowOff>0</xdr:rowOff>
    </xdr:from>
    <xdr:to>
      <xdr:col>45</xdr:col>
      <xdr:colOff>342900</xdr:colOff>
      <xdr:row>115</xdr:row>
      <xdr:rowOff>76200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9A72B5D-CC36-4980-840D-F6577976E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28</xdr:col>
      <xdr:colOff>0</xdr:colOff>
      <xdr:row>116</xdr:row>
      <xdr:rowOff>0</xdr:rowOff>
    </xdr:from>
    <xdr:to>
      <xdr:col>36</xdr:col>
      <xdr:colOff>609600</xdr:colOff>
      <xdr:row>130</xdr:row>
      <xdr:rowOff>76200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8B802937-61DB-46C5-9D27-A72E194D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37</xdr:col>
      <xdr:colOff>0</xdr:colOff>
      <xdr:row>116</xdr:row>
      <xdr:rowOff>0</xdr:rowOff>
    </xdr:from>
    <xdr:to>
      <xdr:col>45</xdr:col>
      <xdr:colOff>342900</xdr:colOff>
      <xdr:row>130</xdr:row>
      <xdr:rowOff>76200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2F50B5CA-046B-4812-9C9D-421736BBD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28</xdr:col>
      <xdr:colOff>0</xdr:colOff>
      <xdr:row>131</xdr:row>
      <xdr:rowOff>0</xdr:rowOff>
    </xdr:from>
    <xdr:to>
      <xdr:col>36</xdr:col>
      <xdr:colOff>609600</xdr:colOff>
      <xdr:row>145</xdr:row>
      <xdr:rowOff>76200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5B2AEBF5-B91C-4509-8E82-803084AD34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37</xdr:col>
      <xdr:colOff>0</xdr:colOff>
      <xdr:row>131</xdr:row>
      <xdr:rowOff>0</xdr:rowOff>
    </xdr:from>
    <xdr:to>
      <xdr:col>45</xdr:col>
      <xdr:colOff>342900</xdr:colOff>
      <xdr:row>145</xdr:row>
      <xdr:rowOff>76200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3BC35B20-F962-44E8-A54D-EB05A96EEB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0</xdr:colOff>
      <xdr:row>146</xdr:row>
      <xdr:rowOff>0</xdr:rowOff>
    </xdr:from>
    <xdr:to>
      <xdr:col>36</xdr:col>
      <xdr:colOff>609600</xdr:colOff>
      <xdr:row>160</xdr:row>
      <xdr:rowOff>76200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EDE5E916-908C-4BFA-A5BF-E96097EEF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37</xdr:col>
      <xdr:colOff>0</xdr:colOff>
      <xdr:row>146</xdr:row>
      <xdr:rowOff>0</xdr:rowOff>
    </xdr:from>
    <xdr:to>
      <xdr:col>45</xdr:col>
      <xdr:colOff>342900</xdr:colOff>
      <xdr:row>160</xdr:row>
      <xdr:rowOff>76200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AAA8D132-D868-4847-B3CD-D8F9D125A5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28</xdr:col>
      <xdr:colOff>0</xdr:colOff>
      <xdr:row>161</xdr:row>
      <xdr:rowOff>0</xdr:rowOff>
    </xdr:from>
    <xdr:to>
      <xdr:col>36</xdr:col>
      <xdr:colOff>609600</xdr:colOff>
      <xdr:row>175</xdr:row>
      <xdr:rowOff>76200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7A289DDF-785D-493F-A767-7FF4B804FC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37</xdr:col>
      <xdr:colOff>0</xdr:colOff>
      <xdr:row>161</xdr:row>
      <xdr:rowOff>0</xdr:rowOff>
    </xdr:from>
    <xdr:to>
      <xdr:col>45</xdr:col>
      <xdr:colOff>342900</xdr:colOff>
      <xdr:row>175</xdr:row>
      <xdr:rowOff>76200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6D58F716-B7AC-4602-9BAB-D8F880D7F2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28</xdr:col>
      <xdr:colOff>0</xdr:colOff>
      <xdr:row>176</xdr:row>
      <xdr:rowOff>0</xdr:rowOff>
    </xdr:from>
    <xdr:to>
      <xdr:col>36</xdr:col>
      <xdr:colOff>609600</xdr:colOff>
      <xdr:row>190</xdr:row>
      <xdr:rowOff>76200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3F75844B-D309-47FA-894D-7F3BDA0048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47</xdr:col>
      <xdr:colOff>0</xdr:colOff>
      <xdr:row>41</xdr:row>
      <xdr:rowOff>0</xdr:rowOff>
    </xdr:from>
    <xdr:to>
      <xdr:col>55</xdr:col>
      <xdr:colOff>400050</xdr:colOff>
      <xdr:row>55</xdr:row>
      <xdr:rowOff>76200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146AB0B0-8DE6-47FD-B4C4-F6CC53093F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56</xdr:col>
      <xdr:colOff>0</xdr:colOff>
      <xdr:row>41</xdr:row>
      <xdr:rowOff>0</xdr:rowOff>
    </xdr:from>
    <xdr:to>
      <xdr:col>64</xdr:col>
      <xdr:colOff>542925</xdr:colOff>
      <xdr:row>55</xdr:row>
      <xdr:rowOff>76200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6A183D3B-BDCB-4C92-AF0B-9E8018CAA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47</xdr:col>
      <xdr:colOff>0</xdr:colOff>
      <xdr:row>56</xdr:row>
      <xdr:rowOff>0</xdr:rowOff>
    </xdr:from>
    <xdr:to>
      <xdr:col>55</xdr:col>
      <xdr:colOff>400050</xdr:colOff>
      <xdr:row>70</xdr:row>
      <xdr:rowOff>76200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C7D70AA6-BB34-4FB6-B585-085660B7A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56</xdr:col>
      <xdr:colOff>0</xdr:colOff>
      <xdr:row>56</xdr:row>
      <xdr:rowOff>0</xdr:rowOff>
    </xdr:from>
    <xdr:to>
      <xdr:col>64</xdr:col>
      <xdr:colOff>542925</xdr:colOff>
      <xdr:row>70</xdr:row>
      <xdr:rowOff>76200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01089C06-0F5B-4A99-9C62-21B19E7CD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47</xdr:col>
      <xdr:colOff>0</xdr:colOff>
      <xdr:row>71</xdr:row>
      <xdr:rowOff>0</xdr:rowOff>
    </xdr:from>
    <xdr:to>
      <xdr:col>55</xdr:col>
      <xdr:colOff>400050</xdr:colOff>
      <xdr:row>85</xdr:row>
      <xdr:rowOff>76200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4FAA7C70-7BB0-4A75-B102-D46B7AF45A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56</xdr:col>
      <xdr:colOff>0</xdr:colOff>
      <xdr:row>71</xdr:row>
      <xdr:rowOff>0</xdr:rowOff>
    </xdr:from>
    <xdr:to>
      <xdr:col>64</xdr:col>
      <xdr:colOff>542925</xdr:colOff>
      <xdr:row>85</xdr:row>
      <xdr:rowOff>76200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20389AF5-ED69-44E7-9DE8-7E7F56F46F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47</xdr:col>
      <xdr:colOff>0</xdr:colOff>
      <xdr:row>86</xdr:row>
      <xdr:rowOff>0</xdr:rowOff>
    </xdr:from>
    <xdr:to>
      <xdr:col>55</xdr:col>
      <xdr:colOff>400050</xdr:colOff>
      <xdr:row>100</xdr:row>
      <xdr:rowOff>76200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8A1CA52C-BE55-4D4F-B293-C2E3CD18D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56</xdr:col>
      <xdr:colOff>0</xdr:colOff>
      <xdr:row>86</xdr:row>
      <xdr:rowOff>0</xdr:rowOff>
    </xdr:from>
    <xdr:to>
      <xdr:col>64</xdr:col>
      <xdr:colOff>542925</xdr:colOff>
      <xdr:row>100</xdr:row>
      <xdr:rowOff>76200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29F786DA-A98B-40B6-8097-84CFB10D4A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47</xdr:col>
      <xdr:colOff>0</xdr:colOff>
      <xdr:row>101</xdr:row>
      <xdr:rowOff>0</xdr:rowOff>
    </xdr:from>
    <xdr:to>
      <xdr:col>55</xdr:col>
      <xdr:colOff>400050</xdr:colOff>
      <xdr:row>115</xdr:row>
      <xdr:rowOff>76200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8F8C0129-2B97-4469-AAB1-30521BAC0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56</xdr:col>
      <xdr:colOff>0</xdr:colOff>
      <xdr:row>101</xdr:row>
      <xdr:rowOff>0</xdr:rowOff>
    </xdr:from>
    <xdr:to>
      <xdr:col>64</xdr:col>
      <xdr:colOff>542925</xdr:colOff>
      <xdr:row>115</xdr:row>
      <xdr:rowOff>76200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F1EEAE93-3829-4181-82CD-55CCEC5E74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47</xdr:col>
      <xdr:colOff>0</xdr:colOff>
      <xdr:row>116</xdr:row>
      <xdr:rowOff>0</xdr:rowOff>
    </xdr:from>
    <xdr:to>
      <xdr:col>55</xdr:col>
      <xdr:colOff>400050</xdr:colOff>
      <xdr:row>130</xdr:row>
      <xdr:rowOff>76200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D6D5809B-B229-4F00-A89B-EB064A71D2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56</xdr:col>
      <xdr:colOff>0</xdr:colOff>
      <xdr:row>116</xdr:row>
      <xdr:rowOff>0</xdr:rowOff>
    </xdr:from>
    <xdr:to>
      <xdr:col>64</xdr:col>
      <xdr:colOff>542925</xdr:colOff>
      <xdr:row>130</xdr:row>
      <xdr:rowOff>76200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47617E0E-2E7C-49C5-9DCE-158F55B91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47</xdr:col>
      <xdr:colOff>0</xdr:colOff>
      <xdr:row>131</xdr:row>
      <xdr:rowOff>0</xdr:rowOff>
    </xdr:from>
    <xdr:to>
      <xdr:col>55</xdr:col>
      <xdr:colOff>400050</xdr:colOff>
      <xdr:row>145</xdr:row>
      <xdr:rowOff>76200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7FD7C3F8-D646-4A72-8A6B-5E43CD315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56</xdr:col>
      <xdr:colOff>0</xdr:colOff>
      <xdr:row>131</xdr:row>
      <xdr:rowOff>0</xdr:rowOff>
    </xdr:from>
    <xdr:to>
      <xdr:col>64</xdr:col>
      <xdr:colOff>542925</xdr:colOff>
      <xdr:row>145</xdr:row>
      <xdr:rowOff>76200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8708F586-1E53-4054-8682-A104DD757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47</xdr:col>
      <xdr:colOff>0</xdr:colOff>
      <xdr:row>146</xdr:row>
      <xdr:rowOff>0</xdr:rowOff>
    </xdr:from>
    <xdr:to>
      <xdr:col>55</xdr:col>
      <xdr:colOff>400050</xdr:colOff>
      <xdr:row>160</xdr:row>
      <xdr:rowOff>76200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ACB0EC3F-C7F0-4176-B5ED-F5915AB5E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56</xdr:col>
      <xdr:colOff>0</xdr:colOff>
      <xdr:row>146</xdr:row>
      <xdr:rowOff>0</xdr:rowOff>
    </xdr:from>
    <xdr:to>
      <xdr:col>64</xdr:col>
      <xdr:colOff>542925</xdr:colOff>
      <xdr:row>160</xdr:row>
      <xdr:rowOff>76200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442E3C33-BD8D-441A-AC3E-699D3FF47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47</xdr:col>
      <xdr:colOff>0</xdr:colOff>
      <xdr:row>161</xdr:row>
      <xdr:rowOff>0</xdr:rowOff>
    </xdr:from>
    <xdr:to>
      <xdr:col>55</xdr:col>
      <xdr:colOff>400050</xdr:colOff>
      <xdr:row>175</xdr:row>
      <xdr:rowOff>76200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6D51B5A5-E82B-4F4D-9EC9-D86B9196C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56</xdr:col>
      <xdr:colOff>0</xdr:colOff>
      <xdr:row>161</xdr:row>
      <xdr:rowOff>0</xdr:rowOff>
    </xdr:from>
    <xdr:to>
      <xdr:col>64</xdr:col>
      <xdr:colOff>542925</xdr:colOff>
      <xdr:row>175</xdr:row>
      <xdr:rowOff>76200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3E78903D-A968-4DF4-A17B-9DF72992E5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65</xdr:col>
      <xdr:colOff>0</xdr:colOff>
      <xdr:row>41</xdr:row>
      <xdr:rowOff>0</xdr:rowOff>
    </xdr:from>
    <xdr:to>
      <xdr:col>69</xdr:col>
      <xdr:colOff>381000</xdr:colOff>
      <xdr:row>55</xdr:row>
      <xdr:rowOff>76200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3F7FE842-A314-45D8-BE71-BC6786891D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65</xdr:col>
      <xdr:colOff>0</xdr:colOff>
      <xdr:row>56</xdr:row>
      <xdr:rowOff>0</xdr:rowOff>
    </xdr:from>
    <xdr:to>
      <xdr:col>69</xdr:col>
      <xdr:colOff>381000</xdr:colOff>
      <xdr:row>70</xdr:row>
      <xdr:rowOff>76200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175A4B9F-BD53-4479-89AD-2B2B5A0E11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cob Arnold" id="{A0C47BC2-D522-49A1-B4E9-9520CEEE6560}" userId="S::jacob.arnold@ardent-group.com.au::3918c315-13dd-4fdb-8e5f-5ade1e12d1c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6" dT="2025-09-23T00:58:52.47" personId="{A0C47BC2-D522-49A1-B4E9-9520CEEE6560}" id="{B2BF8FB7-6499-4FA1-823A-A567F4BC509A}">
    <text xml:space="preserve">Below LOR removed
</text>
  </threadedComment>
  <threadedComment ref="L6" dT="2025-09-23T00:08:25.48" personId="{A0C47BC2-D522-49A1-B4E9-9520CEEE6560}" id="{F1D23F24-C39E-4EAC-8C22-ECD93772D5A3}">
    <text>Below LOR removed</text>
  </threadedComment>
  <threadedComment ref="R6" dT="2025-09-23T00:35:17.36" personId="{A0C47BC2-D522-49A1-B4E9-9520CEEE6560}" id="{682F0B28-C6B9-4910-9233-A53363B19005}">
    <text>Below LOR removed</text>
  </threadedComment>
  <threadedComment ref="X6" dT="2025-09-23T00:51:12.26" personId="{A0C47BC2-D522-49A1-B4E9-9520CEEE6560}" id="{319BE237-4070-4103-AA84-91A222D952A2}">
    <text>Below LOR removed</text>
  </threadedComment>
  <threadedComment ref="H7" dT="2025-09-23T00:58:54.55" personId="{A0C47BC2-D522-49A1-B4E9-9520CEEE6560}" id="{292A4017-419E-4BA4-A637-B942634E2EBF}">
    <text xml:space="preserve">Below LOR removed
</text>
  </threadedComment>
  <threadedComment ref="R7" dT="2025-09-23T00:35:19.53" personId="{A0C47BC2-D522-49A1-B4E9-9520CEEE6560}" id="{90247AF3-4D50-4B86-A445-55107BDA1910}">
    <text>Below LOR removed</text>
  </threadedComment>
  <threadedComment ref="H8" dT="2025-09-23T00:58:57.28" personId="{A0C47BC2-D522-49A1-B4E9-9520CEEE6560}" id="{12618D42-815B-45D5-AA6F-DB45806B7403}">
    <text xml:space="preserve">Below LOR removed
</text>
  </threadedComment>
  <threadedComment ref="H9" dT="2025-09-23T00:58:59.85" personId="{A0C47BC2-D522-49A1-B4E9-9520CEEE6560}" id="{297B40A7-95B8-4ABF-BC98-053FDB8E969E}">
    <text xml:space="preserve">Below LOR removed
</text>
  </threadedComment>
  <threadedComment ref="R9" dT="2025-09-23T00:35:22.23" personId="{A0C47BC2-D522-49A1-B4E9-9520CEEE6560}" id="{E9C27179-DCDE-4FF4-82F3-5D5B36AB24C2}">
    <text>Below LOR removed</text>
  </threadedComment>
  <threadedComment ref="X9" dT="2025-09-23T00:51:14.98" personId="{A0C47BC2-D522-49A1-B4E9-9520CEEE6560}" id="{8F8CB9E4-DFAB-42DD-BC04-E6B4ACE556EA}">
    <text>Below LOR removed</text>
  </threadedComment>
  <threadedComment ref="AB9" dT="2025-09-23T00:55:00.48" personId="{A0C47BC2-D522-49A1-B4E9-9520CEEE6560}" id="{D97E315B-09B5-4225-A8DB-C12F2D8DA8C1}">
    <text>Below LOR removed</text>
  </threadedComment>
  <threadedComment ref="X10" dT="2025-09-23T00:51:17.68" personId="{A0C47BC2-D522-49A1-B4E9-9520CEEE6560}" id="{71274B62-708C-4CD2-8C8F-A4D7EC7F36DA}">
    <text>Below LOR removed</text>
  </threadedComment>
  <threadedComment ref="AB10" dT="2025-09-23T00:55:03.15" personId="{A0C47BC2-D522-49A1-B4E9-9520CEEE6560}" id="{C6545263-D682-4224-BF4A-62F457A96FEC}">
    <text>Below LOR removed</text>
  </threadedComment>
  <threadedComment ref="L11" dT="2025-09-23T00:08:28.74" personId="{A0C47BC2-D522-49A1-B4E9-9520CEEE6560}" id="{38BA15D9-73D3-4BB8-B1B4-4241672343F3}">
    <text xml:space="preserve">Below LOR removed
</text>
  </threadedComment>
  <threadedComment ref="R11" dT="2025-09-23T00:35:24.96" personId="{A0C47BC2-D522-49A1-B4E9-9520CEEE6560}" id="{0635849E-A758-40B1-84A6-6ED7377FA82B}">
    <text>Below LOR removed</text>
  </threadedComment>
  <threadedComment ref="X11" dT="2025-09-23T00:51:20.55" personId="{A0C47BC2-D522-49A1-B4E9-9520CEEE6560}" id="{48298B40-41A6-4152-A519-AEE22D72C1E1}">
    <text>Below LOR removed</text>
  </threadedComment>
  <threadedComment ref="AB11" dT="2025-09-23T00:55:05.81" personId="{A0C47BC2-D522-49A1-B4E9-9520CEEE6560}" id="{0DEF165F-6920-4667-8F1C-2DC4261B2D58}">
    <text>Below LOR removed</text>
  </threadedComment>
  <threadedComment ref="L12" dT="2025-09-23T00:08:31.06" personId="{A0C47BC2-D522-49A1-B4E9-9520CEEE6560}" id="{771ABECA-5078-4C73-815A-342485BC0B9D}">
    <text xml:space="preserve">Below LOR removed
</text>
  </threadedComment>
  <threadedComment ref="R12" dT="2025-09-23T00:35:28.90" personId="{A0C47BC2-D522-49A1-B4E9-9520CEEE6560}" id="{9F8D9C35-33C0-45BB-B3B3-88E3ADEB87E8}">
    <text>Below LOR removed</text>
  </threadedComment>
  <threadedComment ref="X12" dT="2025-09-23T00:51:23.16" personId="{A0C47BC2-D522-49A1-B4E9-9520CEEE6560}" id="{BF1C0D5E-EC12-4ABF-808D-4CABD77918A7}">
    <text>Below LOR removed</text>
  </threadedComment>
  <threadedComment ref="AB12" dT="2025-09-23T00:55:08.77" personId="{A0C47BC2-D522-49A1-B4E9-9520CEEE6560}" id="{A29E724F-4CC6-4629-A4B3-FF775369870D}">
    <text>Below LOR removed</text>
  </threadedComment>
  <threadedComment ref="R13" dT="2025-09-23T00:35:31.93" personId="{A0C47BC2-D522-49A1-B4E9-9520CEEE6560}" id="{A33A6739-3CD2-4ACF-BBA7-300463A13A36}">
    <text>Below LOR removed</text>
  </threadedComment>
  <threadedComment ref="AB13" dT="2025-09-23T00:55:11.15" personId="{A0C47BC2-D522-49A1-B4E9-9520CEEE6560}" id="{D14AC18E-0989-4E32-90E7-FCAA32B7795B}">
    <text>Below LOR removed</text>
  </threadedComment>
  <threadedComment ref="H14" dT="2025-09-23T00:59:02.55" personId="{A0C47BC2-D522-49A1-B4E9-9520CEEE6560}" id="{7B181917-2B37-40A1-A0DC-9B471889BB64}">
    <text xml:space="preserve">Below LOR removed
</text>
  </threadedComment>
  <threadedComment ref="R14" dT="2025-09-23T00:35:34.68" personId="{A0C47BC2-D522-49A1-B4E9-9520CEEE6560}" id="{258F4558-E0C4-4C0D-AC63-1FDC6B7D2CFA}">
    <text>Below LOR removed</text>
  </threadedComment>
  <threadedComment ref="X14" dT="2025-09-23T00:51:25.66" personId="{A0C47BC2-D522-49A1-B4E9-9520CEEE6560}" id="{2C1C7814-8666-4E3D-BDDD-17CB786F8693}">
    <text>Below LOR removed</text>
  </threadedComment>
  <threadedComment ref="AB14" dT="2025-09-23T00:55:13.95" personId="{A0C47BC2-D522-49A1-B4E9-9520CEEE6560}" id="{44506F44-D31C-48A3-954A-434B7504D7B9}">
    <text>Below LOR removed</text>
  </threadedComment>
  <threadedComment ref="R15" dT="2025-09-23T00:35:36.91" personId="{A0C47BC2-D522-49A1-B4E9-9520CEEE6560}" id="{9AD2545E-1DCD-460E-A3B2-B5BAB8B6D8C5}">
    <text>Below LOR removed</text>
  </threadedComment>
  <threadedComment ref="AB15" dT="2025-09-23T00:55:16.42" personId="{A0C47BC2-D522-49A1-B4E9-9520CEEE6560}" id="{B5203316-423B-4F60-AE7B-E7C84ACD7599}">
    <text>Below LOR removed</text>
  </threadedComment>
  <threadedComment ref="H16" dT="2025-09-23T00:59:04.92" personId="{A0C47BC2-D522-49A1-B4E9-9520CEEE6560}" id="{8C63D7EE-F099-4E37-959D-0732733C6AD6}">
    <text xml:space="preserve">Below LOR removed
</text>
  </threadedComment>
  <threadedComment ref="R16" dT="2025-09-23T00:35:39.27" personId="{A0C47BC2-D522-49A1-B4E9-9520CEEE6560}" id="{6265FB57-05FC-40A6-BFC8-D8170E39DB5D}">
    <text>Below LOR removed</text>
  </threadedComment>
  <threadedComment ref="X16" dT="2025-09-23T00:51:28.25" personId="{A0C47BC2-D522-49A1-B4E9-9520CEEE6560}" id="{945B1FC7-8D71-4E35-8D18-4042F01E3656}">
    <text>Below LOR removed</text>
  </threadedComment>
  <threadedComment ref="AB16" dT="2025-09-23T00:55:19.19" personId="{A0C47BC2-D522-49A1-B4E9-9520CEEE6560}" id="{FAFADFC2-E4C2-4BCE-8997-C6862CD7AA72}">
    <text>Below LOR removed</text>
  </threadedComment>
  <threadedComment ref="J17" dT="2025-09-22T04:35:55.03" personId="{A0C47BC2-D522-49A1-B4E9-9520CEEE6560}" id="{CCB30439-5B3F-4CA6-B263-3C69D77CD92A}">
    <text>Half LOR</text>
  </threadedComment>
  <threadedComment ref="R17" dT="2025-09-23T00:35:42.53" personId="{A0C47BC2-D522-49A1-B4E9-9520CEEE6560}" id="{69353B39-36B9-47A7-9554-383F3D7223E9}">
    <text>Below LOR removed</text>
  </threadedComment>
  <threadedComment ref="U17" dT="2025-09-23T00:41:51.34" personId="{A0C47BC2-D522-49A1-B4E9-9520CEEE6560}" id="{B57CFB3E-41D4-4E7D-9228-EFBAD404ED9A}">
    <text xml:space="preserve">Half LOR
</text>
  </threadedComment>
  <threadedComment ref="AB17" dT="2025-09-23T00:55:21.72" personId="{A0C47BC2-D522-49A1-B4E9-9520CEEE6560}" id="{84241493-A0C4-441E-A287-7E40B7B397F1}">
    <text>Below LOR removed</text>
  </threadedComment>
  <threadedComment ref="H18" dT="2025-09-23T00:59:07.28" personId="{A0C47BC2-D522-49A1-B4E9-9520CEEE6560}" id="{81DB1351-D461-4124-990E-3A9023CA0188}">
    <text xml:space="preserve">Below LOR removed
</text>
  </threadedComment>
  <threadedComment ref="J18" dT="2025-09-22T04:36:04.81" personId="{A0C47BC2-D522-49A1-B4E9-9520CEEE6560}" id="{61C37E24-5FD4-4C63-AFB1-145428C2BF7A}">
    <text xml:space="preserve">Half LOR
</text>
  </threadedComment>
  <threadedComment ref="R18" dT="2025-09-23T00:35:46.49" personId="{A0C47BC2-D522-49A1-B4E9-9520CEEE6560}" id="{E063FC58-9026-4B31-93E9-430B1876EAB1}">
    <text>Below LOR removed</text>
  </threadedComment>
  <threadedComment ref="X18" dT="2025-09-23T00:51:31.06" personId="{A0C47BC2-D522-49A1-B4E9-9520CEEE6560}" id="{C2FDD5F2-D095-491A-958A-C772D4DF788C}">
    <text>Below LOR removed</text>
  </threadedComment>
  <threadedComment ref="AB18" dT="2025-09-23T00:55:23.76" personId="{A0C47BC2-D522-49A1-B4E9-9520CEEE6560}" id="{77F9E0DF-EBDD-4357-88C5-7843FB84919A}">
    <text>Below LOR removed</text>
  </threadedComment>
  <threadedComment ref="H19" dT="2025-09-23T00:59:10.15" personId="{A0C47BC2-D522-49A1-B4E9-9520CEEE6560}" id="{55E3B5A1-CFBB-4BBB-A035-101063047DAA}">
    <text xml:space="preserve">Below LOR removed
</text>
  </threadedComment>
  <threadedComment ref="R19" dT="2025-09-23T00:35:49.35" personId="{A0C47BC2-D522-49A1-B4E9-9520CEEE6560}" id="{50E14768-7532-424B-8AB4-E77F650200B7}">
    <text>Below LOR removed</text>
  </threadedComment>
  <threadedComment ref="X19" dT="2025-09-23T00:51:33.40" personId="{A0C47BC2-D522-49A1-B4E9-9520CEEE6560}" id="{98384D75-D312-4339-B7D4-A8839951B30F}">
    <text>Below LOR removed</text>
  </threadedComment>
  <threadedComment ref="AB19" dT="2025-09-23T00:55:26.67" personId="{A0C47BC2-D522-49A1-B4E9-9520CEEE6560}" id="{55D10147-C3E3-4481-9C00-21DC9E40D2C0}">
    <text>Below LOR removed</text>
  </threadedComment>
  <threadedComment ref="H20" dT="2025-09-23T00:59:12.15" personId="{A0C47BC2-D522-49A1-B4E9-9520CEEE6560}" id="{265FA763-68AF-455C-994A-4B4C647EC59A}">
    <text xml:space="preserve">Below LOR removed
</text>
  </threadedComment>
  <threadedComment ref="L20" dT="2025-09-23T00:08:35.41" personId="{A0C47BC2-D522-49A1-B4E9-9520CEEE6560}" id="{6D43754F-ECB3-4EC2-8E80-594DD9F06D44}">
    <text xml:space="preserve">Below LOR removed
</text>
  </threadedComment>
  <threadedComment ref="R20" dT="2025-09-23T00:35:52.28" personId="{A0C47BC2-D522-49A1-B4E9-9520CEEE6560}" id="{F87AA086-F2C7-41DB-9255-A69CDC76FEBC}">
    <text>Below LOR removed</text>
  </threadedComment>
  <threadedComment ref="X20" dT="2025-09-23T00:51:35.94" personId="{A0C47BC2-D522-49A1-B4E9-9520CEEE6560}" id="{C637B3BE-D154-4690-A36E-AF3B43D2B154}">
    <text>Below LOR removed</text>
  </threadedComment>
  <threadedComment ref="AB20" dT="2025-09-23T00:55:29.92" personId="{A0C47BC2-D522-49A1-B4E9-9520CEEE6560}" id="{9DB61070-1F06-4BE7-A6D8-074BA7DAF1E6}">
    <text>Below LOR removed</text>
  </threadedComment>
  <threadedComment ref="L21" dT="2025-09-23T00:08:38.62" personId="{A0C47BC2-D522-49A1-B4E9-9520CEEE6560}" id="{493D04E4-095F-497F-9E88-8C04D94F9131}">
    <text xml:space="preserve">Below LOR removed
</text>
  </threadedComment>
  <threadedComment ref="L22" dT="2025-09-23T00:08:41.29" personId="{A0C47BC2-D522-49A1-B4E9-9520CEEE6560}" id="{5A8D027B-1A2C-4209-BF04-15AB33B9AD88}">
    <text xml:space="preserve">Below LOR removed
</text>
  </threadedComment>
  <threadedComment ref="H24" dT="2025-09-23T00:59:14.49" personId="{A0C47BC2-D522-49A1-B4E9-9520CEEE6560}" id="{B6DEBC45-42DD-47D5-8610-BF3A6D57A4C6}">
    <text xml:space="preserve">Below LOR removed
</text>
  </threadedComment>
  <threadedComment ref="L24" dT="2025-09-23T00:08:44.34" personId="{A0C47BC2-D522-49A1-B4E9-9520CEEE6560}" id="{D661D09F-6898-4426-BE28-40C9308928D9}">
    <text xml:space="preserve">Below LOR removed
</text>
  </threadedComment>
  <threadedComment ref="R24" dT="2025-09-23T00:35:54.94" personId="{A0C47BC2-D522-49A1-B4E9-9520CEEE6560}" id="{CDE16A1C-D602-4B85-BFD7-F2E26BE71625}">
    <text>Below LOR removed</text>
  </threadedComment>
  <threadedComment ref="X24" dT="2025-09-23T00:51:38.59" personId="{A0C47BC2-D522-49A1-B4E9-9520CEEE6560}" id="{8946D857-6AB8-4B97-A697-A11A74D92980}">
    <text>Below LOR removed</text>
  </threadedComment>
  <threadedComment ref="AB24" dT="2025-09-23T00:55:32.29" personId="{A0C47BC2-D522-49A1-B4E9-9520CEEE6560}" id="{775312A0-0B01-48DE-83C8-3F0CF2C9B20C}">
    <text>Below LOR removed</text>
  </threadedComment>
  <threadedComment ref="H25" dT="2025-09-23T00:59:17.23" personId="{A0C47BC2-D522-49A1-B4E9-9520CEEE6560}" id="{A8F4987D-E9BD-414F-B71C-9883C284465A}">
    <text>v</text>
  </threadedComment>
  <threadedComment ref="L25" dT="2025-09-23T00:08:47.12" personId="{A0C47BC2-D522-49A1-B4E9-9520CEEE6560}" id="{8A6658FB-085C-46A9-B2A6-B1FD14A47469}">
    <text xml:space="preserve">Below LOR removed
</text>
  </threadedComment>
  <threadedComment ref="X25" dT="2025-09-23T00:51:41.30" personId="{A0C47BC2-D522-49A1-B4E9-9520CEEE6560}" id="{8F344877-790D-4A2D-9FF9-F564845BA43F}">
    <text>Below LOR removed</text>
  </threadedComment>
  <threadedComment ref="L26" dT="2025-09-23T00:08:49.51" personId="{A0C47BC2-D522-49A1-B4E9-9520CEEE6560}" id="{00F26BDA-F113-43B2-ACF2-8A2D171F479F}">
    <text xml:space="preserve">Below LOR removed
</text>
  </threadedComment>
  <threadedComment ref="X26" dT="2025-09-23T00:51:43.97" personId="{A0C47BC2-D522-49A1-B4E9-9520CEEE6560}" id="{B40974B5-87FC-4A60-B9B5-4DF0968423AB}">
    <text>Below LOR removed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367A-95D5-438B-917C-7D779AA28F47}">
  <dimension ref="A1:D7"/>
  <sheetViews>
    <sheetView tabSelected="1" workbookViewId="0">
      <selection activeCell="B15" sqref="B15"/>
    </sheetView>
  </sheetViews>
  <sheetFormatPr defaultRowHeight="15" x14ac:dyDescent="0.25"/>
  <cols>
    <col min="1" max="1" width="15.7109375" bestFit="1" customWidth="1"/>
    <col min="2" max="2" width="30" customWidth="1"/>
    <col min="3" max="4" width="14" customWidth="1"/>
  </cols>
  <sheetData>
    <row r="1" spans="1:4" ht="15.75" customHeight="1" x14ac:dyDescent="0.25">
      <c r="A1" s="131" t="s">
        <v>104</v>
      </c>
      <c r="B1" s="131" t="s">
        <v>105</v>
      </c>
      <c r="C1" s="131" t="s">
        <v>106</v>
      </c>
      <c r="D1" s="131"/>
    </row>
    <row r="2" spans="1:4" ht="45" x14ac:dyDescent="0.25">
      <c r="A2" s="131"/>
      <c r="B2" s="131"/>
      <c r="C2" s="128" t="s">
        <v>110</v>
      </c>
      <c r="D2" s="128" t="s">
        <v>111</v>
      </c>
    </row>
    <row r="3" spans="1:4" ht="15.75" customHeight="1" x14ac:dyDescent="0.25">
      <c r="A3" s="132" t="s">
        <v>107</v>
      </c>
      <c r="B3" s="132"/>
      <c r="C3" s="132"/>
      <c r="D3" s="132"/>
    </row>
    <row r="4" spans="1:4" ht="30" x14ac:dyDescent="0.25">
      <c r="A4" s="129" t="s">
        <v>97</v>
      </c>
      <c r="B4" s="127" t="s">
        <v>112</v>
      </c>
      <c r="C4" s="130">
        <v>769045</v>
      </c>
      <c r="D4" s="130">
        <v>7897203</v>
      </c>
    </row>
    <row r="5" spans="1:4" ht="30" x14ac:dyDescent="0.25">
      <c r="A5" s="129" t="s">
        <v>92</v>
      </c>
      <c r="B5" s="127" t="s">
        <v>113</v>
      </c>
      <c r="C5" s="130">
        <v>769411</v>
      </c>
      <c r="D5" s="130">
        <v>7896447</v>
      </c>
    </row>
    <row r="6" spans="1:4" ht="15.75" customHeight="1" x14ac:dyDescent="0.25">
      <c r="A6" s="132" t="s">
        <v>108</v>
      </c>
      <c r="B6" s="132"/>
      <c r="C6" s="132"/>
      <c r="D6" s="132"/>
    </row>
    <row r="7" spans="1:4" ht="30" x14ac:dyDescent="0.25">
      <c r="A7" s="127" t="s">
        <v>98</v>
      </c>
      <c r="B7" s="127" t="s">
        <v>109</v>
      </c>
      <c r="C7" s="130">
        <v>767935</v>
      </c>
      <c r="D7" s="130">
        <v>7898805</v>
      </c>
    </row>
  </sheetData>
  <mergeCells count="5">
    <mergeCell ref="A1:A2"/>
    <mergeCell ref="B1:B2"/>
    <mergeCell ref="A3:D3"/>
    <mergeCell ref="A6:D6"/>
    <mergeCell ref="C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A20E-3140-4737-8F38-82BCF3C98AE4}">
  <sheetPr>
    <pageSetUpPr fitToPage="1"/>
  </sheetPr>
  <dimension ref="A1:BO4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L7" sqref="L7"/>
    </sheetView>
  </sheetViews>
  <sheetFormatPr defaultRowHeight="15" x14ac:dyDescent="0.25"/>
  <cols>
    <col min="1" max="1" width="22.85546875" customWidth="1"/>
    <col min="2" max="2" width="4" bestFit="1" customWidth="1"/>
    <col min="3" max="3" width="8.140625" bestFit="1" customWidth="1"/>
    <col min="4" max="4" width="6.5703125" bestFit="1" customWidth="1"/>
    <col min="5" max="5" width="10.85546875" bestFit="1" customWidth="1"/>
    <col min="6" max="6" width="9.5703125" bestFit="1" customWidth="1"/>
    <col min="7" max="7" width="9" bestFit="1" customWidth="1"/>
    <col min="8" max="8" width="8.85546875" bestFit="1" customWidth="1"/>
    <col min="9" max="9" width="8.42578125" bestFit="1" customWidth="1"/>
    <col min="10" max="10" width="10.85546875" bestFit="1" customWidth="1"/>
    <col min="11" max="11" width="10.85546875" customWidth="1"/>
    <col min="12" max="12" width="9.5703125" bestFit="1" customWidth="1"/>
    <col min="13" max="14" width="9.5703125" customWidth="1"/>
    <col min="15" max="15" width="9.42578125" bestFit="1" customWidth="1"/>
    <col min="16" max="16" width="10.140625" bestFit="1" customWidth="1"/>
    <col min="17" max="17" width="9.5703125" customWidth="1"/>
    <col min="18" max="18" width="9.5703125" bestFit="1" customWidth="1"/>
    <col min="19" max="19" width="9.5703125" customWidth="1"/>
    <col min="20" max="20" width="9.5703125" bestFit="1" customWidth="1"/>
    <col min="21" max="21" width="11.140625" bestFit="1" customWidth="1"/>
    <col min="22" max="22" width="10.5703125" bestFit="1" customWidth="1"/>
    <col min="23" max="23" width="12.7109375" customWidth="1"/>
    <col min="24" max="24" width="9.5703125" bestFit="1" customWidth="1"/>
    <col min="25" max="25" width="9.42578125" customWidth="1"/>
    <col min="26" max="26" width="11" customWidth="1"/>
    <col min="27" max="27" width="9.5703125" bestFit="1" customWidth="1"/>
    <col min="28" max="28" width="9.5703125" customWidth="1"/>
    <col min="29" max="29" width="10.85546875" bestFit="1" customWidth="1"/>
    <col min="30" max="30" width="10.85546875" customWidth="1"/>
    <col min="31" max="31" width="9.5703125" bestFit="1" customWidth="1"/>
    <col min="32" max="33" width="9.5703125" customWidth="1"/>
    <col min="34" max="34" width="9.42578125" bestFit="1" customWidth="1"/>
    <col min="35" max="35" width="10.140625" bestFit="1" customWidth="1"/>
    <col min="36" max="36" width="9.5703125" customWidth="1"/>
    <col min="37" max="37" width="9.5703125" bestFit="1" customWidth="1"/>
    <col min="38" max="38" width="9.5703125" customWidth="1"/>
    <col min="39" max="39" width="9.5703125" bestFit="1" customWidth="1"/>
    <col min="40" max="40" width="11.140625" bestFit="1" customWidth="1"/>
    <col min="41" max="41" width="10.5703125" bestFit="1" customWidth="1"/>
    <col min="42" max="42" width="12.7109375" customWidth="1"/>
    <col min="43" max="43" width="9.5703125" bestFit="1" customWidth="1"/>
    <col min="44" max="44" width="9.42578125" customWidth="1"/>
    <col min="45" max="45" width="11" customWidth="1"/>
    <col min="46" max="47" width="9.5703125" customWidth="1"/>
    <col min="48" max="48" width="9.42578125" bestFit="1" customWidth="1"/>
    <col min="49" max="49" width="12.42578125" customWidth="1"/>
    <col min="50" max="50" width="10.42578125" customWidth="1"/>
    <col min="51" max="52" width="10.140625" customWidth="1"/>
    <col min="54" max="54" width="11.85546875" customWidth="1"/>
    <col min="56" max="56" width="13" customWidth="1"/>
    <col min="57" max="58" width="11.140625" customWidth="1"/>
    <col min="59" max="60" width="10.42578125" customWidth="1"/>
    <col min="62" max="62" width="10" customWidth="1"/>
  </cols>
  <sheetData>
    <row r="1" spans="1:67" ht="15.75" thickBot="1" x14ac:dyDescent="0.3">
      <c r="A1" s="86" t="s">
        <v>97</v>
      </c>
      <c r="B1" s="133" t="s">
        <v>61</v>
      </c>
      <c r="C1" s="134"/>
      <c r="D1" s="134"/>
      <c r="E1" s="134"/>
      <c r="F1" s="134"/>
      <c r="G1" s="134"/>
      <c r="H1" s="134"/>
      <c r="I1" s="134"/>
      <c r="J1" s="134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</row>
    <row r="2" spans="1:67" ht="45" x14ac:dyDescent="0.25">
      <c r="A2" s="21" t="s">
        <v>0</v>
      </c>
      <c r="B2" s="31"/>
      <c r="C2" s="32" t="s">
        <v>1</v>
      </c>
      <c r="D2" s="33" t="s">
        <v>2</v>
      </c>
      <c r="E2" s="33" t="s">
        <v>76</v>
      </c>
      <c r="F2" s="33" t="s">
        <v>75</v>
      </c>
      <c r="G2" s="33" t="s">
        <v>3</v>
      </c>
      <c r="H2" s="34" t="s">
        <v>74</v>
      </c>
      <c r="I2" s="35" t="s">
        <v>4</v>
      </c>
      <c r="J2" s="23" t="s">
        <v>31</v>
      </c>
      <c r="K2" s="23" t="s">
        <v>77</v>
      </c>
      <c r="L2" s="3" t="s">
        <v>32</v>
      </c>
      <c r="M2" s="3" t="s">
        <v>78</v>
      </c>
      <c r="N2" s="3" t="s">
        <v>79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85</v>
      </c>
      <c r="T2" s="3" t="s">
        <v>37</v>
      </c>
      <c r="U2" s="3" t="s">
        <v>38</v>
      </c>
      <c r="V2" s="3" t="s">
        <v>39</v>
      </c>
      <c r="W2" s="3" t="s">
        <v>86</v>
      </c>
      <c r="X2" s="3" t="s">
        <v>40</v>
      </c>
      <c r="Y2" s="3" t="s">
        <v>41</v>
      </c>
      <c r="Z2" s="3" t="s">
        <v>42</v>
      </c>
      <c r="AA2" s="71" t="s">
        <v>83</v>
      </c>
      <c r="AB2" s="4" t="s">
        <v>43</v>
      </c>
      <c r="AC2" s="1" t="s">
        <v>10</v>
      </c>
      <c r="AD2" s="23" t="s">
        <v>80</v>
      </c>
      <c r="AE2" s="3" t="s">
        <v>44</v>
      </c>
      <c r="AF2" s="3" t="s">
        <v>81</v>
      </c>
      <c r="AG2" s="3" t="s">
        <v>82</v>
      </c>
      <c r="AH2" s="3" t="s">
        <v>45</v>
      </c>
      <c r="AI2" s="3" t="s">
        <v>46</v>
      </c>
      <c r="AJ2" s="3" t="s">
        <v>47</v>
      </c>
      <c r="AK2" s="3" t="s">
        <v>48</v>
      </c>
      <c r="AL2" s="3" t="s">
        <v>87</v>
      </c>
      <c r="AM2" s="3" t="s">
        <v>49</v>
      </c>
      <c r="AN2" s="3" t="s">
        <v>50</v>
      </c>
      <c r="AO2" s="3" t="s">
        <v>51</v>
      </c>
      <c r="AP2" s="3" t="s">
        <v>88</v>
      </c>
      <c r="AQ2" s="3" t="s">
        <v>52</v>
      </c>
      <c r="AR2" s="3" t="s">
        <v>53</v>
      </c>
      <c r="AS2" s="3" t="s">
        <v>54</v>
      </c>
      <c r="AT2" s="71" t="s">
        <v>84</v>
      </c>
      <c r="AU2" s="4" t="s">
        <v>55</v>
      </c>
      <c r="AV2" s="1" t="s">
        <v>5</v>
      </c>
      <c r="AW2" s="3" t="s">
        <v>6</v>
      </c>
      <c r="AX2" s="3" t="s">
        <v>7</v>
      </c>
      <c r="AY2" s="3" t="s">
        <v>8</v>
      </c>
      <c r="AZ2" s="3" t="s">
        <v>63</v>
      </c>
      <c r="BA2" s="3" t="s">
        <v>9</v>
      </c>
      <c r="BB2" s="5" t="s">
        <v>66</v>
      </c>
      <c r="BC2" s="5" t="s">
        <v>56</v>
      </c>
      <c r="BD2" s="5" t="s">
        <v>67</v>
      </c>
      <c r="BE2" s="5" t="s">
        <v>57</v>
      </c>
      <c r="BF2" s="5" t="s">
        <v>68</v>
      </c>
      <c r="BG2" s="5" t="s">
        <v>58</v>
      </c>
      <c r="BH2" s="5" t="s">
        <v>69</v>
      </c>
      <c r="BI2" s="5" t="s">
        <v>59</v>
      </c>
      <c r="BJ2" s="5" t="s">
        <v>62</v>
      </c>
      <c r="BK2" s="5" t="s">
        <v>11</v>
      </c>
      <c r="BL2" s="5" t="s">
        <v>12</v>
      </c>
      <c r="BM2" s="111" t="s">
        <v>13</v>
      </c>
      <c r="BN2" s="3" t="s">
        <v>93</v>
      </c>
      <c r="BO2" s="4" t="s">
        <v>94</v>
      </c>
    </row>
    <row r="3" spans="1:67" ht="15.75" thickBot="1" x14ac:dyDescent="0.3">
      <c r="A3" s="108" t="s">
        <v>14</v>
      </c>
      <c r="B3" s="109"/>
      <c r="C3" s="110" t="s">
        <v>15</v>
      </c>
      <c r="D3" s="11" t="s">
        <v>16</v>
      </c>
      <c r="E3" s="11" t="s">
        <v>18</v>
      </c>
      <c r="F3" s="11" t="s">
        <v>18</v>
      </c>
      <c r="G3" s="11" t="s">
        <v>17</v>
      </c>
      <c r="H3" s="11" t="s">
        <v>18</v>
      </c>
      <c r="I3" s="12" t="s">
        <v>18</v>
      </c>
      <c r="J3" s="106" t="s">
        <v>18</v>
      </c>
      <c r="K3" s="106" t="s">
        <v>18</v>
      </c>
      <c r="L3" s="11" t="s">
        <v>18</v>
      </c>
      <c r="M3" s="11" t="s">
        <v>18</v>
      </c>
      <c r="N3" s="11" t="s">
        <v>18</v>
      </c>
      <c r="O3" s="11" t="s">
        <v>18</v>
      </c>
      <c r="P3" s="11" t="s">
        <v>18</v>
      </c>
      <c r="Q3" s="11" t="s">
        <v>18</v>
      </c>
      <c r="R3" s="11" t="s">
        <v>18</v>
      </c>
      <c r="S3" s="11" t="s">
        <v>18</v>
      </c>
      <c r="T3" s="11" t="s">
        <v>18</v>
      </c>
      <c r="U3" s="11" t="s">
        <v>18</v>
      </c>
      <c r="V3" s="11" t="s">
        <v>18</v>
      </c>
      <c r="W3" s="11" t="s">
        <v>18</v>
      </c>
      <c r="X3" s="11" t="s">
        <v>18</v>
      </c>
      <c r="Y3" s="11" t="s">
        <v>18</v>
      </c>
      <c r="Z3" s="11" t="s">
        <v>18</v>
      </c>
      <c r="AA3" s="12" t="s">
        <v>18</v>
      </c>
      <c r="AB3" s="12" t="s">
        <v>18</v>
      </c>
      <c r="AC3" s="10" t="s">
        <v>18</v>
      </c>
      <c r="AD3" s="106" t="s">
        <v>18</v>
      </c>
      <c r="AE3" s="11" t="s">
        <v>18</v>
      </c>
      <c r="AF3" s="11" t="s">
        <v>18</v>
      </c>
      <c r="AG3" s="11" t="s">
        <v>18</v>
      </c>
      <c r="AH3" s="11" t="s">
        <v>18</v>
      </c>
      <c r="AI3" s="11" t="s">
        <v>18</v>
      </c>
      <c r="AJ3" s="11" t="s">
        <v>18</v>
      </c>
      <c r="AK3" s="11" t="s">
        <v>18</v>
      </c>
      <c r="AL3" s="11" t="s">
        <v>18</v>
      </c>
      <c r="AM3" s="11" t="s">
        <v>18</v>
      </c>
      <c r="AN3" s="11" t="s">
        <v>18</v>
      </c>
      <c r="AO3" s="11" t="s">
        <v>18</v>
      </c>
      <c r="AP3" s="11" t="s">
        <v>18</v>
      </c>
      <c r="AQ3" s="11" t="s">
        <v>18</v>
      </c>
      <c r="AR3" s="11" t="s">
        <v>18</v>
      </c>
      <c r="AS3" s="11" t="s">
        <v>18</v>
      </c>
      <c r="AT3" s="11" t="s">
        <v>18</v>
      </c>
      <c r="AU3" s="12" t="s">
        <v>18</v>
      </c>
      <c r="AV3" s="6" t="s">
        <v>18</v>
      </c>
      <c r="AW3" s="8" t="s">
        <v>18</v>
      </c>
      <c r="AX3" s="8" t="s">
        <v>18</v>
      </c>
      <c r="AY3" s="8" t="s">
        <v>18</v>
      </c>
      <c r="AZ3" s="8" t="s">
        <v>64</v>
      </c>
      <c r="BA3" s="8" t="s">
        <v>18</v>
      </c>
      <c r="BB3" s="8" t="s">
        <v>18</v>
      </c>
      <c r="BC3" s="8" t="s">
        <v>18</v>
      </c>
      <c r="BD3" s="8" t="s">
        <v>18</v>
      </c>
      <c r="BE3" s="8" t="s">
        <v>18</v>
      </c>
      <c r="BF3" s="8" t="s">
        <v>18</v>
      </c>
      <c r="BG3" s="8" t="s">
        <v>18</v>
      </c>
      <c r="BH3" s="8" t="s">
        <v>18</v>
      </c>
      <c r="BI3" s="8" t="s">
        <v>18</v>
      </c>
      <c r="BJ3" s="8" t="s">
        <v>18</v>
      </c>
      <c r="BK3" s="8" t="s">
        <v>19</v>
      </c>
      <c r="BL3" s="8" t="s">
        <v>19</v>
      </c>
      <c r="BM3" s="88" t="s">
        <v>20</v>
      </c>
      <c r="BN3" s="8"/>
      <c r="BO3" s="9"/>
    </row>
    <row r="4" spans="1:67" x14ac:dyDescent="0.25">
      <c r="A4" s="114" t="s">
        <v>21</v>
      </c>
      <c r="B4" s="113"/>
      <c r="C4" s="94"/>
      <c r="D4" s="94"/>
      <c r="E4" s="94"/>
      <c r="F4" s="94"/>
      <c r="G4" s="94"/>
      <c r="H4" s="94"/>
      <c r="I4" s="95"/>
      <c r="J4" s="93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93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5"/>
      <c r="AV4" s="93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x14ac:dyDescent="0.25">
      <c r="A5" s="76">
        <v>44237</v>
      </c>
      <c r="B5" s="73"/>
      <c r="C5" s="30">
        <v>7.63</v>
      </c>
      <c r="D5" s="30">
        <v>211</v>
      </c>
      <c r="E5" s="30"/>
      <c r="F5" s="30">
        <v>137</v>
      </c>
      <c r="G5" s="30"/>
      <c r="H5" s="30" t="s">
        <v>89</v>
      </c>
      <c r="I5" s="55">
        <v>0.4</v>
      </c>
      <c r="J5" s="73">
        <v>0.04</v>
      </c>
      <c r="K5" s="30"/>
      <c r="L5" s="30" t="s">
        <v>22</v>
      </c>
      <c r="M5" s="30"/>
      <c r="N5" s="30" t="s">
        <v>90</v>
      </c>
      <c r="O5" s="30" t="s">
        <v>26</v>
      </c>
      <c r="P5" s="30" t="s">
        <v>22</v>
      </c>
      <c r="Q5" s="30" t="s">
        <v>22</v>
      </c>
      <c r="R5" s="30" t="s">
        <v>22</v>
      </c>
      <c r="S5" s="30" t="s">
        <v>90</v>
      </c>
      <c r="T5" s="30" t="s">
        <v>22</v>
      </c>
      <c r="U5" s="30">
        <v>0.02</v>
      </c>
      <c r="V5" s="30" t="s">
        <v>26</v>
      </c>
      <c r="W5" s="30" t="s">
        <v>22</v>
      </c>
      <c r="X5" s="30" t="s">
        <v>22</v>
      </c>
      <c r="Y5" s="30" t="s">
        <v>91</v>
      </c>
      <c r="Z5" s="30"/>
      <c r="AA5" s="30"/>
      <c r="AB5" s="55">
        <v>8.0000000000000002E-3</v>
      </c>
      <c r="AC5" s="73">
        <v>0.25</v>
      </c>
      <c r="AD5" s="30"/>
      <c r="AE5" s="30" t="s">
        <v>22</v>
      </c>
      <c r="AF5" s="30"/>
      <c r="AG5" s="30" t="s">
        <v>90</v>
      </c>
      <c r="AH5" s="30">
        <v>1E-4</v>
      </c>
      <c r="AI5" s="30" t="s">
        <v>22</v>
      </c>
      <c r="AJ5" s="30" t="s">
        <v>22</v>
      </c>
      <c r="AK5" s="30">
        <v>1E-3</v>
      </c>
      <c r="AL5" s="30">
        <v>0.18</v>
      </c>
      <c r="AM5" s="30" t="s">
        <v>22</v>
      </c>
      <c r="AN5" s="30">
        <v>2.1999999999999999E-2</v>
      </c>
      <c r="AO5" s="30" t="s">
        <v>26</v>
      </c>
      <c r="AP5" s="30" t="s">
        <v>22</v>
      </c>
      <c r="AQ5" s="30" t="s">
        <v>22</v>
      </c>
      <c r="AR5" s="30" t="s">
        <v>91</v>
      </c>
      <c r="AS5" s="30"/>
      <c r="AT5" s="30"/>
      <c r="AU5" s="55">
        <v>7.0000000000000001E-3</v>
      </c>
      <c r="AV5" s="63">
        <v>104</v>
      </c>
      <c r="AW5" s="64">
        <v>104</v>
      </c>
      <c r="AX5" s="64" t="s">
        <v>89</v>
      </c>
      <c r="AY5" s="64" t="s">
        <v>89</v>
      </c>
      <c r="AZ5" s="64">
        <v>82</v>
      </c>
      <c r="BA5" s="64">
        <v>4</v>
      </c>
      <c r="BB5" s="64"/>
      <c r="BC5" s="30">
        <v>23</v>
      </c>
      <c r="BD5" s="30"/>
      <c r="BE5" s="30">
        <v>6</v>
      </c>
      <c r="BF5" s="30"/>
      <c r="BG5" s="30">
        <v>3</v>
      </c>
      <c r="BH5" s="30"/>
      <c r="BI5" s="30">
        <v>12</v>
      </c>
      <c r="BJ5" s="30"/>
      <c r="BK5" s="30">
        <v>2.19</v>
      </c>
      <c r="BL5" s="30">
        <v>2.2400000000000002</v>
      </c>
      <c r="BM5" s="30"/>
      <c r="BN5" s="30"/>
      <c r="BO5" s="55"/>
    </row>
    <row r="6" spans="1:67" x14ac:dyDescent="0.25">
      <c r="A6" s="76">
        <v>44272</v>
      </c>
      <c r="B6" s="73"/>
      <c r="C6" s="30">
        <v>7.13</v>
      </c>
      <c r="D6" s="30">
        <v>115</v>
      </c>
      <c r="E6" s="30"/>
      <c r="F6" s="30">
        <v>75</v>
      </c>
      <c r="G6" s="30"/>
      <c r="H6" s="30" t="s">
        <v>89</v>
      </c>
      <c r="I6" s="55">
        <v>0.9</v>
      </c>
      <c r="J6" s="73">
        <v>0.31</v>
      </c>
      <c r="K6" s="30"/>
      <c r="L6" s="30">
        <v>3.0000000000000001E-3</v>
      </c>
      <c r="M6" s="30"/>
      <c r="N6" s="30" t="s">
        <v>90</v>
      </c>
      <c r="O6" s="30" t="s">
        <v>26</v>
      </c>
      <c r="P6" s="30" t="s">
        <v>22</v>
      </c>
      <c r="Q6" s="30" t="s">
        <v>22</v>
      </c>
      <c r="R6" s="30" t="s">
        <v>22</v>
      </c>
      <c r="S6" s="30">
        <v>0.36</v>
      </c>
      <c r="T6" s="30" t="s">
        <v>22</v>
      </c>
      <c r="U6" s="30">
        <v>0.16900000000000001</v>
      </c>
      <c r="V6" s="30" t="s">
        <v>26</v>
      </c>
      <c r="W6" s="30">
        <v>2E-3</v>
      </c>
      <c r="X6" s="30">
        <v>1E-3</v>
      </c>
      <c r="Y6" s="30" t="s">
        <v>91</v>
      </c>
      <c r="Z6" s="30"/>
      <c r="AA6" s="30"/>
      <c r="AB6" s="55">
        <v>1.2E-2</v>
      </c>
      <c r="AC6" s="73">
        <v>2.21</v>
      </c>
      <c r="AD6" s="30"/>
      <c r="AE6" s="30">
        <v>4.0000000000000001E-3</v>
      </c>
      <c r="AF6" s="30"/>
      <c r="AG6" s="30" t="s">
        <v>90</v>
      </c>
      <c r="AH6" s="30" t="s">
        <v>26</v>
      </c>
      <c r="AI6" s="30" t="s">
        <v>22</v>
      </c>
      <c r="AJ6" s="30">
        <v>1E-3</v>
      </c>
      <c r="AK6" s="30" t="s">
        <v>22</v>
      </c>
      <c r="AL6" s="30">
        <v>1.3</v>
      </c>
      <c r="AM6" s="30" t="s">
        <v>22</v>
      </c>
      <c r="AN6" s="30">
        <v>0.192</v>
      </c>
      <c r="AO6" s="30" t="s">
        <v>26</v>
      </c>
      <c r="AP6" s="30">
        <v>2E-3</v>
      </c>
      <c r="AQ6" s="30">
        <v>1E-3</v>
      </c>
      <c r="AR6" s="30" t="s">
        <v>91</v>
      </c>
      <c r="AS6" s="30"/>
      <c r="AT6" s="30"/>
      <c r="AU6" s="55">
        <v>0.01</v>
      </c>
      <c r="AV6" s="73">
        <v>47</v>
      </c>
      <c r="AW6" s="30">
        <v>47</v>
      </c>
      <c r="AX6" s="64" t="s">
        <v>89</v>
      </c>
      <c r="AY6" s="64" t="s">
        <v>89</v>
      </c>
      <c r="AZ6" s="30">
        <v>28</v>
      </c>
      <c r="BA6" s="30">
        <v>4</v>
      </c>
      <c r="BB6" s="64"/>
      <c r="BC6" s="30">
        <v>8</v>
      </c>
      <c r="BD6" s="30"/>
      <c r="BE6" s="30">
        <v>2</v>
      </c>
      <c r="BF6" s="30"/>
      <c r="BG6" s="30">
        <v>3</v>
      </c>
      <c r="BH6" s="30"/>
      <c r="BI6" s="30">
        <v>10</v>
      </c>
      <c r="BJ6" s="30"/>
      <c r="BK6" s="30">
        <v>1.05</v>
      </c>
      <c r="BL6" s="30">
        <v>1.08</v>
      </c>
      <c r="BM6" s="30"/>
      <c r="BN6" s="30"/>
      <c r="BO6" s="55"/>
    </row>
    <row r="7" spans="1:67" x14ac:dyDescent="0.25">
      <c r="A7" s="76">
        <v>44294</v>
      </c>
      <c r="B7" s="73"/>
      <c r="C7" s="30">
        <v>7.42</v>
      </c>
      <c r="D7" s="30">
        <v>115</v>
      </c>
      <c r="E7" s="30"/>
      <c r="F7" s="30">
        <v>75</v>
      </c>
      <c r="G7" s="30"/>
      <c r="H7" s="30" t="s">
        <v>89</v>
      </c>
      <c r="I7" s="55">
        <v>0.9</v>
      </c>
      <c r="J7" s="73">
        <v>0.28000000000000003</v>
      </c>
      <c r="K7" s="30"/>
      <c r="L7" s="30">
        <v>3.0000000000000001E-3</v>
      </c>
      <c r="M7" s="30"/>
      <c r="N7" s="30" t="s">
        <v>90</v>
      </c>
      <c r="O7" s="30" t="s">
        <v>26</v>
      </c>
      <c r="P7" s="30" t="s">
        <v>22</v>
      </c>
      <c r="Q7" s="30" t="s">
        <v>22</v>
      </c>
      <c r="R7" s="30">
        <v>3.0000000000000001E-3</v>
      </c>
      <c r="S7" s="30">
        <v>0.68</v>
      </c>
      <c r="T7" s="30" t="s">
        <v>22</v>
      </c>
      <c r="U7" s="30">
        <v>0.115</v>
      </c>
      <c r="V7" s="30" t="s">
        <v>26</v>
      </c>
      <c r="W7" s="30">
        <v>1E-3</v>
      </c>
      <c r="X7" s="30">
        <v>2E-3</v>
      </c>
      <c r="Y7" s="30" t="s">
        <v>91</v>
      </c>
      <c r="Z7" s="30"/>
      <c r="AA7" s="30"/>
      <c r="AB7" s="55">
        <v>2.8000000000000001E-2</v>
      </c>
      <c r="AC7" s="73">
        <v>0.42</v>
      </c>
      <c r="AD7" s="30"/>
      <c r="AE7" s="30">
        <v>3.0000000000000001E-3</v>
      </c>
      <c r="AF7" s="30"/>
      <c r="AG7" s="30" t="s">
        <v>90</v>
      </c>
      <c r="AH7" s="30" t="s">
        <v>26</v>
      </c>
      <c r="AI7" s="30" t="s">
        <v>22</v>
      </c>
      <c r="AJ7" s="30" t="s">
        <v>22</v>
      </c>
      <c r="AK7" s="30" t="s">
        <v>22</v>
      </c>
      <c r="AL7" s="30">
        <v>0.9</v>
      </c>
      <c r="AM7" s="30" t="s">
        <v>22</v>
      </c>
      <c r="AN7" s="30">
        <v>9.9000000000000005E-2</v>
      </c>
      <c r="AO7" s="30" t="s">
        <v>26</v>
      </c>
      <c r="AP7" s="30">
        <v>1E-3</v>
      </c>
      <c r="AQ7" s="30" t="s">
        <v>22</v>
      </c>
      <c r="AR7" s="30" t="s">
        <v>91</v>
      </c>
      <c r="AS7" s="30"/>
      <c r="AT7" s="30"/>
      <c r="AU7" s="55">
        <v>5.0000000000000001E-3</v>
      </c>
      <c r="AV7" s="73">
        <v>57</v>
      </c>
      <c r="AW7" s="30">
        <v>57</v>
      </c>
      <c r="AX7" s="64" t="s">
        <v>89</v>
      </c>
      <c r="AY7" s="64" t="s">
        <v>89</v>
      </c>
      <c r="AZ7" s="30">
        <v>37</v>
      </c>
      <c r="BA7" s="30">
        <v>4</v>
      </c>
      <c r="BB7" s="64"/>
      <c r="BC7" s="30">
        <v>10</v>
      </c>
      <c r="BD7" s="30"/>
      <c r="BE7" s="30">
        <v>3</v>
      </c>
      <c r="BF7" s="30"/>
      <c r="BG7" s="30">
        <v>4</v>
      </c>
      <c r="BH7" s="30"/>
      <c r="BI7" s="30">
        <v>12</v>
      </c>
      <c r="BJ7" s="30"/>
      <c r="BK7" s="30">
        <v>1.25</v>
      </c>
      <c r="BL7" s="30">
        <v>1.37</v>
      </c>
      <c r="BM7" s="30"/>
      <c r="BN7" s="30"/>
      <c r="BO7" s="55"/>
    </row>
    <row r="8" spans="1:67" x14ac:dyDescent="0.25">
      <c r="A8" s="76">
        <v>44329</v>
      </c>
      <c r="B8" s="73"/>
      <c r="C8" s="30">
        <v>7.49</v>
      </c>
      <c r="D8" s="30">
        <v>128</v>
      </c>
      <c r="E8" s="30"/>
      <c r="F8" s="30">
        <v>83</v>
      </c>
      <c r="G8" s="30"/>
      <c r="H8" s="30" t="s">
        <v>89</v>
      </c>
      <c r="I8" s="55">
        <v>1</v>
      </c>
      <c r="J8" s="73">
        <v>7.0000000000000007E-2</v>
      </c>
      <c r="K8" s="30"/>
      <c r="L8" s="30">
        <v>1E-3</v>
      </c>
      <c r="M8" s="30"/>
      <c r="N8" s="30" t="s">
        <v>90</v>
      </c>
      <c r="O8" s="30" t="s">
        <v>26</v>
      </c>
      <c r="P8" s="30" t="s">
        <v>22</v>
      </c>
      <c r="Q8" s="30" t="s">
        <v>22</v>
      </c>
      <c r="R8" s="30" t="s">
        <v>22</v>
      </c>
      <c r="S8" s="30">
        <v>0.42</v>
      </c>
      <c r="T8" s="30" t="s">
        <v>22</v>
      </c>
      <c r="U8" s="30">
        <v>8.2000000000000003E-2</v>
      </c>
      <c r="V8" s="30" t="s">
        <v>26</v>
      </c>
      <c r="W8" s="30">
        <v>1E-3</v>
      </c>
      <c r="X8" s="30" t="s">
        <v>22</v>
      </c>
      <c r="Y8" s="30" t="s">
        <v>91</v>
      </c>
      <c r="Z8" s="30"/>
      <c r="AA8" s="30"/>
      <c r="AB8" s="55" t="s">
        <v>23</v>
      </c>
      <c r="AC8" s="73">
        <v>0.24</v>
      </c>
      <c r="AD8" s="30"/>
      <c r="AE8" s="30">
        <v>2E-3</v>
      </c>
      <c r="AF8" s="30"/>
      <c r="AG8" s="30" t="s">
        <v>90</v>
      </c>
      <c r="AH8" s="30" t="s">
        <v>26</v>
      </c>
      <c r="AI8" s="30" t="s">
        <v>22</v>
      </c>
      <c r="AJ8" s="30" t="s">
        <v>22</v>
      </c>
      <c r="AK8" s="30" t="s">
        <v>22</v>
      </c>
      <c r="AL8" s="30">
        <v>0.85</v>
      </c>
      <c r="AM8" s="30" t="s">
        <v>22</v>
      </c>
      <c r="AN8" s="30">
        <v>0.106</v>
      </c>
      <c r="AO8" s="30" t="s">
        <v>26</v>
      </c>
      <c r="AP8" s="30">
        <v>1E-3</v>
      </c>
      <c r="AQ8" s="30" t="s">
        <v>22</v>
      </c>
      <c r="AR8" s="30" t="s">
        <v>91</v>
      </c>
      <c r="AS8" s="30"/>
      <c r="AT8" s="30"/>
      <c r="AU8" s="55" t="s">
        <v>23</v>
      </c>
      <c r="AV8" s="73">
        <v>56</v>
      </c>
      <c r="AW8" s="30">
        <v>56</v>
      </c>
      <c r="AX8" s="64" t="s">
        <v>89</v>
      </c>
      <c r="AY8" s="64" t="s">
        <v>89</v>
      </c>
      <c r="AZ8" s="30">
        <v>37</v>
      </c>
      <c r="BA8" s="30">
        <v>4</v>
      </c>
      <c r="BB8" s="64"/>
      <c r="BC8" s="30">
        <v>10</v>
      </c>
      <c r="BD8" s="30"/>
      <c r="BE8" s="30">
        <v>3</v>
      </c>
      <c r="BF8" s="30"/>
      <c r="BG8" s="30">
        <v>3</v>
      </c>
      <c r="BH8" s="30"/>
      <c r="BI8" s="30">
        <v>10</v>
      </c>
      <c r="BJ8" s="30"/>
      <c r="BK8" s="30">
        <v>1.23</v>
      </c>
      <c r="BL8" s="30">
        <v>1.26</v>
      </c>
      <c r="BM8" s="30"/>
      <c r="BN8" s="30"/>
      <c r="BO8" s="55"/>
    </row>
    <row r="9" spans="1:67" x14ac:dyDescent="0.25">
      <c r="A9" s="76">
        <v>44359</v>
      </c>
      <c r="B9" s="73"/>
      <c r="C9" s="30"/>
      <c r="D9" s="30"/>
      <c r="E9" s="30"/>
      <c r="F9" s="30"/>
      <c r="G9" s="30"/>
      <c r="H9" s="30">
        <v>1</v>
      </c>
      <c r="I9" s="55"/>
      <c r="J9" s="73">
        <v>0.03</v>
      </c>
      <c r="K9" s="30"/>
      <c r="L9" s="30">
        <v>1E-3</v>
      </c>
      <c r="M9" s="30"/>
      <c r="N9" s="30" t="s">
        <v>90</v>
      </c>
      <c r="O9" s="30" t="s">
        <v>26</v>
      </c>
      <c r="P9" s="30" t="s">
        <v>22</v>
      </c>
      <c r="Q9" s="30" t="s">
        <v>22</v>
      </c>
      <c r="R9" s="30">
        <v>2E-3</v>
      </c>
      <c r="S9" s="30">
        <v>0.39</v>
      </c>
      <c r="T9" s="30" t="s">
        <v>22</v>
      </c>
      <c r="U9" s="30">
        <v>6.5000000000000002E-2</v>
      </c>
      <c r="V9" s="30" t="s">
        <v>26</v>
      </c>
      <c r="W9" s="30">
        <v>1E-3</v>
      </c>
      <c r="X9" s="30" t="s">
        <v>22</v>
      </c>
      <c r="Y9" s="30" t="s">
        <v>91</v>
      </c>
      <c r="Z9" s="30"/>
      <c r="AA9" s="30"/>
      <c r="AB9" s="55" t="s">
        <v>23</v>
      </c>
      <c r="AC9" s="73">
        <v>0.09</v>
      </c>
      <c r="AD9" s="30"/>
      <c r="AE9" s="30">
        <v>2E-3</v>
      </c>
      <c r="AF9" s="30"/>
      <c r="AG9" s="30" t="s">
        <v>90</v>
      </c>
      <c r="AH9" s="30" t="s">
        <v>26</v>
      </c>
      <c r="AI9" s="30" t="s">
        <v>22</v>
      </c>
      <c r="AJ9" s="30" t="s">
        <v>22</v>
      </c>
      <c r="AK9" s="30" t="s">
        <v>22</v>
      </c>
      <c r="AL9" s="30">
        <v>0.92</v>
      </c>
      <c r="AM9" s="30" t="s">
        <v>22</v>
      </c>
      <c r="AN9" s="30">
        <v>0.10199999999999999</v>
      </c>
      <c r="AO9" s="30" t="s">
        <v>26</v>
      </c>
      <c r="AP9" s="30">
        <v>2E-3</v>
      </c>
      <c r="AQ9" s="30" t="s">
        <v>22</v>
      </c>
      <c r="AR9" s="30" t="s">
        <v>91</v>
      </c>
      <c r="AS9" s="30"/>
      <c r="AT9" s="30"/>
      <c r="AU9" s="55" t="s">
        <v>23</v>
      </c>
      <c r="AV9" s="73"/>
      <c r="AW9" s="30"/>
      <c r="AX9" s="64"/>
      <c r="AY9" s="64"/>
      <c r="AZ9" s="30">
        <v>46</v>
      </c>
      <c r="BA9" s="30">
        <v>6</v>
      </c>
      <c r="BB9" s="64"/>
      <c r="BC9" s="30">
        <v>12</v>
      </c>
      <c r="BD9" s="30"/>
      <c r="BE9" s="30">
        <v>4</v>
      </c>
      <c r="BF9" s="30"/>
      <c r="BG9" s="30">
        <v>3</v>
      </c>
      <c r="BH9" s="30"/>
      <c r="BI9" s="30">
        <v>13</v>
      </c>
      <c r="BJ9" s="30"/>
      <c r="BK9" s="30"/>
      <c r="BL9" s="30"/>
      <c r="BM9" s="30"/>
      <c r="BN9" s="30"/>
      <c r="BO9" s="55"/>
    </row>
    <row r="10" spans="1:67" x14ac:dyDescent="0.25">
      <c r="A10" s="76">
        <v>44391</v>
      </c>
      <c r="B10" s="73"/>
      <c r="C10" s="30"/>
      <c r="D10" s="30"/>
      <c r="E10" s="30"/>
      <c r="F10" s="30"/>
      <c r="G10" s="30"/>
      <c r="H10" s="30">
        <v>2</v>
      </c>
      <c r="I10" s="55"/>
      <c r="J10" s="73">
        <v>0.04</v>
      </c>
      <c r="K10" s="30"/>
      <c r="L10" s="30" t="s">
        <v>22</v>
      </c>
      <c r="M10" s="30"/>
      <c r="N10" s="30" t="s">
        <v>90</v>
      </c>
      <c r="O10" s="30" t="s">
        <v>26</v>
      </c>
      <c r="P10" s="30" t="s">
        <v>22</v>
      </c>
      <c r="Q10" s="30" t="s">
        <v>22</v>
      </c>
      <c r="R10" s="30" t="s">
        <v>22</v>
      </c>
      <c r="S10" s="30">
        <v>0.1</v>
      </c>
      <c r="T10" s="30" t="s">
        <v>22</v>
      </c>
      <c r="U10" s="30">
        <v>6.8000000000000005E-2</v>
      </c>
      <c r="V10" s="30" t="s">
        <v>26</v>
      </c>
      <c r="W10" s="30">
        <v>1E-3</v>
      </c>
      <c r="X10" s="30" t="s">
        <v>22</v>
      </c>
      <c r="Y10" s="30" t="s">
        <v>91</v>
      </c>
      <c r="Z10" s="30"/>
      <c r="AA10" s="30"/>
      <c r="AB10" s="55" t="s">
        <v>23</v>
      </c>
      <c r="AC10" s="73">
        <v>0.03</v>
      </c>
      <c r="AD10" s="30"/>
      <c r="AE10" s="30" t="s">
        <v>22</v>
      </c>
      <c r="AF10" s="30"/>
      <c r="AG10" s="30" t="s">
        <v>90</v>
      </c>
      <c r="AH10" s="30" t="s">
        <v>26</v>
      </c>
      <c r="AI10" s="30" t="s">
        <v>22</v>
      </c>
      <c r="AJ10" s="30" t="s">
        <v>22</v>
      </c>
      <c r="AK10" s="30" t="s">
        <v>22</v>
      </c>
      <c r="AL10" s="30">
        <v>0.23</v>
      </c>
      <c r="AM10" s="30" t="s">
        <v>22</v>
      </c>
      <c r="AN10" s="30">
        <v>0.1</v>
      </c>
      <c r="AO10" s="30" t="s">
        <v>26</v>
      </c>
      <c r="AP10" s="30">
        <v>1E-3</v>
      </c>
      <c r="AQ10" s="30" t="s">
        <v>22</v>
      </c>
      <c r="AR10" s="30" t="s">
        <v>91</v>
      </c>
      <c r="AS10" s="30"/>
      <c r="AT10" s="30"/>
      <c r="AU10" s="55" t="s">
        <v>23</v>
      </c>
      <c r="AV10" s="73"/>
      <c r="AW10" s="30"/>
      <c r="AX10" s="64"/>
      <c r="AY10" s="64"/>
      <c r="AZ10" s="30">
        <v>56</v>
      </c>
      <c r="BA10" s="30">
        <v>8</v>
      </c>
      <c r="BB10" s="64"/>
      <c r="BC10" s="30">
        <v>14</v>
      </c>
      <c r="BD10" s="30"/>
      <c r="BE10" s="30">
        <v>5</v>
      </c>
      <c r="BF10" s="30"/>
      <c r="BG10" s="30">
        <v>3</v>
      </c>
      <c r="BH10" s="30"/>
      <c r="BI10" s="30">
        <v>16</v>
      </c>
      <c r="BJ10" s="30"/>
      <c r="BK10" s="30"/>
      <c r="BL10" s="30"/>
      <c r="BM10" s="30"/>
      <c r="BN10" s="30"/>
      <c r="BO10" s="55"/>
    </row>
    <row r="11" spans="1:67" x14ac:dyDescent="0.25">
      <c r="A11" s="76">
        <v>44425</v>
      </c>
      <c r="B11" s="73"/>
      <c r="C11" s="30">
        <v>7.88</v>
      </c>
      <c r="D11" s="30">
        <v>203</v>
      </c>
      <c r="E11" s="30"/>
      <c r="F11" s="30">
        <v>132</v>
      </c>
      <c r="G11" s="30"/>
      <c r="H11" s="30">
        <v>2</v>
      </c>
      <c r="I11" s="55">
        <v>1.6</v>
      </c>
      <c r="J11" s="73">
        <v>7.0000000000000007E-2</v>
      </c>
      <c r="K11" s="30"/>
      <c r="L11" s="30" t="s">
        <v>22</v>
      </c>
      <c r="M11" s="30"/>
      <c r="N11" s="30" t="s">
        <v>90</v>
      </c>
      <c r="O11" s="30" t="s">
        <v>26</v>
      </c>
      <c r="P11" s="30" t="s">
        <v>22</v>
      </c>
      <c r="Q11" s="30" t="s">
        <v>22</v>
      </c>
      <c r="R11" s="30" t="s">
        <v>22</v>
      </c>
      <c r="S11" s="30">
        <v>0.12</v>
      </c>
      <c r="T11" s="30" t="s">
        <v>22</v>
      </c>
      <c r="U11" s="30">
        <v>0.14499999999999999</v>
      </c>
      <c r="V11" s="30" t="s">
        <v>26</v>
      </c>
      <c r="W11" s="30">
        <v>2E-3</v>
      </c>
      <c r="X11" s="30" t="s">
        <v>22</v>
      </c>
      <c r="Y11" s="30" t="s">
        <v>91</v>
      </c>
      <c r="Z11" s="30"/>
      <c r="AA11" s="30"/>
      <c r="AB11" s="55" t="s">
        <v>23</v>
      </c>
      <c r="AC11" s="73">
        <v>0.03</v>
      </c>
      <c r="AD11" s="30"/>
      <c r="AE11" s="30" t="s">
        <v>22</v>
      </c>
      <c r="AF11" s="30"/>
      <c r="AG11" s="30" t="s">
        <v>90</v>
      </c>
      <c r="AH11" s="30" t="s">
        <v>26</v>
      </c>
      <c r="AI11" s="30" t="s">
        <v>22</v>
      </c>
      <c r="AJ11" s="30" t="s">
        <v>22</v>
      </c>
      <c r="AK11" s="30" t="s">
        <v>22</v>
      </c>
      <c r="AL11" s="30">
        <v>0.2</v>
      </c>
      <c r="AM11" s="30" t="s">
        <v>22</v>
      </c>
      <c r="AN11" s="30">
        <v>0.13800000000000001</v>
      </c>
      <c r="AO11" s="30" t="s">
        <v>26</v>
      </c>
      <c r="AP11" s="30">
        <v>2E-3</v>
      </c>
      <c r="AQ11" s="30" t="s">
        <v>22</v>
      </c>
      <c r="AR11" s="30" t="s">
        <v>91</v>
      </c>
      <c r="AS11" s="30"/>
      <c r="AT11" s="30"/>
      <c r="AU11" s="55" t="s">
        <v>23</v>
      </c>
      <c r="AV11" s="73">
        <v>90</v>
      </c>
      <c r="AW11" s="30">
        <v>90</v>
      </c>
      <c r="AX11" s="64" t="s">
        <v>89</v>
      </c>
      <c r="AY11" s="64" t="s">
        <v>89</v>
      </c>
      <c r="AZ11" s="30">
        <v>65</v>
      </c>
      <c r="BA11" s="30">
        <v>9</v>
      </c>
      <c r="BB11" s="64"/>
      <c r="BC11" s="30">
        <v>16</v>
      </c>
      <c r="BD11" s="30"/>
      <c r="BE11" s="30">
        <v>6</v>
      </c>
      <c r="BF11" s="30"/>
      <c r="BG11" s="30">
        <v>3</v>
      </c>
      <c r="BH11" s="30"/>
      <c r="BI11" s="30">
        <v>21</v>
      </c>
      <c r="BJ11" s="30"/>
      <c r="BK11" s="30">
        <v>2.09</v>
      </c>
      <c r="BL11" s="30">
        <v>2.2799999999999998</v>
      </c>
      <c r="BM11" s="30"/>
      <c r="BN11" s="30"/>
      <c r="BO11" s="55"/>
    </row>
    <row r="12" spans="1:67" x14ac:dyDescent="0.25">
      <c r="A12" s="76">
        <v>44452</v>
      </c>
      <c r="B12" s="73"/>
      <c r="C12" s="30">
        <v>7.93</v>
      </c>
      <c r="D12" s="30">
        <v>234</v>
      </c>
      <c r="E12" s="30"/>
      <c r="F12" s="30">
        <v>152</v>
      </c>
      <c r="G12" s="30"/>
      <c r="H12" s="30">
        <v>2</v>
      </c>
      <c r="I12" s="55">
        <v>1.7</v>
      </c>
      <c r="J12" s="73">
        <v>0.28000000000000003</v>
      </c>
      <c r="K12" s="30"/>
      <c r="L12" s="30">
        <v>1E-3</v>
      </c>
      <c r="M12" s="30"/>
      <c r="N12" s="30" t="s">
        <v>90</v>
      </c>
      <c r="O12" s="30" t="s">
        <v>26</v>
      </c>
      <c r="P12" s="30" t="s">
        <v>22</v>
      </c>
      <c r="Q12" s="30" t="s">
        <v>22</v>
      </c>
      <c r="R12" s="30" t="s">
        <v>22</v>
      </c>
      <c r="S12" s="30">
        <v>0.21</v>
      </c>
      <c r="T12" s="30" t="s">
        <v>22</v>
      </c>
      <c r="U12" s="30">
        <v>0.23300000000000001</v>
      </c>
      <c r="V12" s="30" t="s">
        <v>26</v>
      </c>
      <c r="W12" s="30">
        <v>2E-3</v>
      </c>
      <c r="X12" s="30">
        <v>1E-3</v>
      </c>
      <c r="Y12" s="30" t="s">
        <v>91</v>
      </c>
      <c r="Z12" s="30"/>
      <c r="AA12" s="30"/>
      <c r="AB12" s="55" t="s">
        <v>23</v>
      </c>
      <c r="AC12" s="73">
        <v>0.09</v>
      </c>
      <c r="AD12" s="30"/>
      <c r="AE12" s="30">
        <v>1E-3</v>
      </c>
      <c r="AF12" s="30"/>
      <c r="AG12" s="30" t="s">
        <v>90</v>
      </c>
      <c r="AH12" s="30" t="s">
        <v>26</v>
      </c>
      <c r="AI12" s="30" t="s">
        <v>22</v>
      </c>
      <c r="AJ12" s="30" t="s">
        <v>22</v>
      </c>
      <c r="AK12" s="30" t="s">
        <v>22</v>
      </c>
      <c r="AL12" s="30">
        <v>0.26</v>
      </c>
      <c r="AM12" s="30" t="s">
        <v>22</v>
      </c>
      <c r="AN12" s="30">
        <v>0.29899999999999999</v>
      </c>
      <c r="AO12" s="30" t="s">
        <v>26</v>
      </c>
      <c r="AP12" s="30">
        <v>2E-3</v>
      </c>
      <c r="AQ12" s="30">
        <v>1E-3</v>
      </c>
      <c r="AR12" s="30" t="s">
        <v>91</v>
      </c>
      <c r="AS12" s="30"/>
      <c r="AT12" s="30"/>
      <c r="AU12" s="55" t="s">
        <v>23</v>
      </c>
      <c r="AV12" s="73">
        <v>102</v>
      </c>
      <c r="AW12" s="30">
        <v>102</v>
      </c>
      <c r="AX12" s="64" t="s">
        <v>89</v>
      </c>
      <c r="AY12" s="64" t="s">
        <v>89</v>
      </c>
      <c r="AZ12" s="30">
        <v>72</v>
      </c>
      <c r="BA12" s="30">
        <v>9</v>
      </c>
      <c r="BB12" s="64"/>
      <c r="BC12" s="30">
        <v>19</v>
      </c>
      <c r="BD12" s="30"/>
      <c r="BE12" s="30">
        <v>6</v>
      </c>
      <c r="BF12" s="30"/>
      <c r="BG12" s="30">
        <v>4</v>
      </c>
      <c r="BH12" s="30"/>
      <c r="BI12" s="30">
        <v>21</v>
      </c>
      <c r="BJ12" s="30"/>
      <c r="BK12" s="30">
        <v>2.33</v>
      </c>
      <c r="BL12" s="30">
        <v>2.46</v>
      </c>
      <c r="BM12" s="30"/>
      <c r="BN12" s="30"/>
      <c r="BO12" s="55"/>
    </row>
    <row r="13" spans="1:67" x14ac:dyDescent="0.25">
      <c r="A13" s="76">
        <v>44453</v>
      </c>
      <c r="B13" s="73"/>
      <c r="C13" s="30">
        <v>7.96</v>
      </c>
      <c r="D13" s="30">
        <v>173</v>
      </c>
      <c r="E13" s="30"/>
      <c r="F13" s="30">
        <v>129</v>
      </c>
      <c r="G13" s="30"/>
      <c r="H13" s="30" t="s">
        <v>89</v>
      </c>
      <c r="I13" s="55">
        <v>1.8</v>
      </c>
      <c r="J13" s="73">
        <v>0.01</v>
      </c>
      <c r="K13" s="30"/>
      <c r="L13" s="30">
        <v>2E-3</v>
      </c>
      <c r="M13" s="30"/>
      <c r="N13" s="30" t="s">
        <v>90</v>
      </c>
      <c r="O13" s="30" t="s">
        <v>26</v>
      </c>
      <c r="P13" s="30" t="s">
        <v>22</v>
      </c>
      <c r="Q13" s="30">
        <v>1E-3</v>
      </c>
      <c r="R13" s="30" t="s">
        <v>22</v>
      </c>
      <c r="S13" s="30">
        <v>0.5</v>
      </c>
      <c r="T13" s="30" t="s">
        <v>22</v>
      </c>
      <c r="U13" s="30">
        <v>0.35599999999999998</v>
      </c>
      <c r="V13" s="30" t="s">
        <v>26</v>
      </c>
      <c r="W13" s="30">
        <v>3.0000000000000001E-3</v>
      </c>
      <c r="X13" s="30" t="s">
        <v>22</v>
      </c>
      <c r="Y13" s="30" t="s">
        <v>91</v>
      </c>
      <c r="Z13" s="30"/>
      <c r="AA13" s="30"/>
      <c r="AB13" s="55" t="s">
        <v>23</v>
      </c>
      <c r="AC13" s="73">
        <v>0.16</v>
      </c>
      <c r="AD13" s="30"/>
      <c r="AE13" s="30">
        <v>2E-3</v>
      </c>
      <c r="AF13" s="30"/>
      <c r="AG13" s="30" t="s">
        <v>90</v>
      </c>
      <c r="AH13" s="30" t="s">
        <v>26</v>
      </c>
      <c r="AI13" s="30" t="s">
        <v>22</v>
      </c>
      <c r="AJ13" s="30">
        <v>2E-3</v>
      </c>
      <c r="AK13" s="30" t="s">
        <v>22</v>
      </c>
      <c r="AL13" s="30">
        <v>1.1499999999999999</v>
      </c>
      <c r="AM13" s="30" t="s">
        <v>22</v>
      </c>
      <c r="AN13" s="30">
        <v>0.42899999999999999</v>
      </c>
      <c r="AO13" s="30" t="s">
        <v>26</v>
      </c>
      <c r="AP13" s="30">
        <v>3.0000000000000001E-3</v>
      </c>
      <c r="AQ13" s="30" t="s">
        <v>22</v>
      </c>
      <c r="AR13" s="30" t="s">
        <v>91</v>
      </c>
      <c r="AS13" s="30"/>
      <c r="AT13" s="30"/>
      <c r="AU13" s="55" t="s">
        <v>23</v>
      </c>
      <c r="AV13" s="73">
        <v>71</v>
      </c>
      <c r="AW13" s="30">
        <v>71</v>
      </c>
      <c r="AX13" s="64" t="s">
        <v>89</v>
      </c>
      <c r="AY13" s="64" t="s">
        <v>89</v>
      </c>
      <c r="AZ13" s="30">
        <v>46</v>
      </c>
      <c r="BA13" s="30">
        <v>9</v>
      </c>
      <c r="BB13" s="64"/>
      <c r="BC13" s="30">
        <v>10</v>
      </c>
      <c r="BD13" s="30"/>
      <c r="BE13" s="30">
        <v>5</v>
      </c>
      <c r="BF13" s="30"/>
      <c r="BG13" s="30">
        <v>3</v>
      </c>
      <c r="BH13" s="30"/>
      <c r="BI13" s="30">
        <v>19</v>
      </c>
      <c r="BJ13" s="30"/>
      <c r="BK13" s="30">
        <v>1.71</v>
      </c>
      <c r="BL13" s="30">
        <v>1.81</v>
      </c>
      <c r="BM13" s="30"/>
      <c r="BN13" s="30"/>
      <c r="BO13" s="55"/>
    </row>
    <row r="14" spans="1:67" x14ac:dyDescent="0.25">
      <c r="A14" s="76">
        <v>44573</v>
      </c>
      <c r="B14" s="73"/>
      <c r="C14" s="30">
        <v>8.0399999999999991</v>
      </c>
      <c r="D14" s="30">
        <v>334</v>
      </c>
      <c r="E14" s="30"/>
      <c r="F14" s="30">
        <v>217</v>
      </c>
      <c r="G14" s="30"/>
      <c r="H14" s="30">
        <v>2</v>
      </c>
      <c r="I14" s="55">
        <v>1.8</v>
      </c>
      <c r="J14" s="73">
        <v>0.02</v>
      </c>
      <c r="K14" s="30"/>
      <c r="L14" s="30">
        <v>2E-3</v>
      </c>
      <c r="M14" s="30"/>
      <c r="N14" s="30" t="s">
        <v>90</v>
      </c>
      <c r="O14" s="30" t="s">
        <v>26</v>
      </c>
      <c r="P14" s="30" t="s">
        <v>22</v>
      </c>
      <c r="Q14" s="30" t="s">
        <v>22</v>
      </c>
      <c r="R14" s="30" t="s">
        <v>22</v>
      </c>
      <c r="S14" s="30">
        <v>0.08</v>
      </c>
      <c r="T14" s="30" t="s">
        <v>22</v>
      </c>
      <c r="U14" s="30">
        <v>0.28699999999999998</v>
      </c>
      <c r="V14" s="30" t="s">
        <v>26</v>
      </c>
      <c r="W14" s="30">
        <v>2E-3</v>
      </c>
      <c r="X14" s="30">
        <v>2E-3</v>
      </c>
      <c r="Y14" s="30" t="s">
        <v>91</v>
      </c>
      <c r="Z14" s="30"/>
      <c r="AA14" s="30"/>
      <c r="AB14" s="55" t="s">
        <v>23</v>
      </c>
      <c r="AC14" s="73">
        <v>0.22</v>
      </c>
      <c r="AD14" s="30"/>
      <c r="AE14" s="30">
        <v>2E-3</v>
      </c>
      <c r="AF14" s="30"/>
      <c r="AG14" s="30" t="s">
        <v>90</v>
      </c>
      <c r="AH14" s="30" t="s">
        <v>26</v>
      </c>
      <c r="AI14" s="30" t="s">
        <v>22</v>
      </c>
      <c r="AJ14" s="30">
        <v>1E-3</v>
      </c>
      <c r="AK14" s="30" t="s">
        <v>22</v>
      </c>
      <c r="AL14" s="30">
        <v>0.38</v>
      </c>
      <c r="AM14" s="30" t="s">
        <v>22</v>
      </c>
      <c r="AN14" s="30">
        <v>0.41299999999999998</v>
      </c>
      <c r="AO14" s="30" t="s">
        <v>26</v>
      </c>
      <c r="AP14" s="30">
        <v>2E-3</v>
      </c>
      <c r="AQ14" s="30">
        <v>2E-3</v>
      </c>
      <c r="AR14" s="30" t="s">
        <v>91</v>
      </c>
      <c r="AS14" s="30"/>
      <c r="AT14" s="30"/>
      <c r="AU14" s="55">
        <v>7.0000000000000001E-3</v>
      </c>
      <c r="AV14" s="73">
        <v>139</v>
      </c>
      <c r="AW14" s="30">
        <v>139</v>
      </c>
      <c r="AX14" s="64" t="s">
        <v>89</v>
      </c>
      <c r="AY14" s="64" t="s">
        <v>89</v>
      </c>
      <c r="AZ14" s="30">
        <v>112</v>
      </c>
      <c r="BA14" s="30">
        <v>21</v>
      </c>
      <c r="BB14" s="64"/>
      <c r="BC14" s="30">
        <v>30</v>
      </c>
      <c r="BD14" s="30"/>
      <c r="BE14" s="30">
        <v>9</v>
      </c>
      <c r="BF14" s="30"/>
      <c r="BG14" s="30">
        <v>5</v>
      </c>
      <c r="BH14" s="30"/>
      <c r="BI14" s="30">
        <v>30</v>
      </c>
      <c r="BJ14" s="30"/>
      <c r="BK14" s="30">
        <v>3.41</v>
      </c>
      <c r="BL14" s="30">
        <v>3.67</v>
      </c>
      <c r="BM14" s="30"/>
      <c r="BN14" s="30"/>
      <c r="BO14" s="55"/>
    </row>
    <row r="15" spans="1:67" x14ac:dyDescent="0.25">
      <c r="A15" s="76">
        <v>44621</v>
      </c>
      <c r="B15" s="73"/>
      <c r="C15" s="30">
        <v>7.78</v>
      </c>
      <c r="D15" s="30">
        <v>120</v>
      </c>
      <c r="E15" s="30"/>
      <c r="F15" s="30">
        <v>84</v>
      </c>
      <c r="G15" s="30"/>
      <c r="H15" s="30" t="s">
        <v>89</v>
      </c>
      <c r="I15" s="55">
        <v>1</v>
      </c>
      <c r="J15" s="73">
        <v>0.03</v>
      </c>
      <c r="K15" s="30"/>
      <c r="L15" s="30">
        <v>2E-3</v>
      </c>
      <c r="M15" s="30"/>
      <c r="N15" s="30" t="s">
        <v>90</v>
      </c>
      <c r="O15" s="30" t="s">
        <v>26</v>
      </c>
      <c r="P15" s="30" t="s">
        <v>22</v>
      </c>
      <c r="Q15" s="30" t="s">
        <v>22</v>
      </c>
      <c r="R15" s="30" t="s">
        <v>22</v>
      </c>
      <c r="S15" s="30">
        <v>0.06</v>
      </c>
      <c r="T15" s="30" t="s">
        <v>22</v>
      </c>
      <c r="U15" s="30">
        <v>1.6E-2</v>
      </c>
      <c r="V15" s="30" t="s">
        <v>26</v>
      </c>
      <c r="W15" s="30">
        <v>2E-3</v>
      </c>
      <c r="X15" s="30" t="s">
        <v>22</v>
      </c>
      <c r="Y15" s="30" t="s">
        <v>91</v>
      </c>
      <c r="Z15" s="30"/>
      <c r="AA15" s="30"/>
      <c r="AB15" s="55" t="s">
        <v>23</v>
      </c>
      <c r="AC15" s="73">
        <v>9.82</v>
      </c>
      <c r="AD15" s="30"/>
      <c r="AE15" s="30">
        <v>6.0000000000000001E-3</v>
      </c>
      <c r="AF15" s="30"/>
      <c r="AG15" s="30" t="s">
        <v>90</v>
      </c>
      <c r="AH15" s="30" t="s">
        <v>26</v>
      </c>
      <c r="AI15" s="30">
        <v>2E-3</v>
      </c>
      <c r="AJ15" s="30">
        <v>2E-3</v>
      </c>
      <c r="AK15" s="30">
        <v>1E-3</v>
      </c>
      <c r="AL15" s="30">
        <v>2.5</v>
      </c>
      <c r="AM15" s="30">
        <v>3.0000000000000001E-3</v>
      </c>
      <c r="AN15" s="30">
        <v>0.38</v>
      </c>
      <c r="AO15" s="30" t="s">
        <v>26</v>
      </c>
      <c r="AP15" s="30">
        <v>2E-3</v>
      </c>
      <c r="AQ15" s="30">
        <v>2E-3</v>
      </c>
      <c r="AR15" s="30" t="s">
        <v>91</v>
      </c>
      <c r="AS15" s="30"/>
      <c r="AT15" s="30"/>
      <c r="AU15" s="55">
        <v>1.2E-2</v>
      </c>
      <c r="AV15" s="73">
        <v>49</v>
      </c>
      <c r="AW15" s="30">
        <v>49</v>
      </c>
      <c r="AX15" s="64" t="s">
        <v>89</v>
      </c>
      <c r="AY15" s="64" t="s">
        <v>89</v>
      </c>
      <c r="AZ15" s="30">
        <v>28</v>
      </c>
      <c r="BA15" s="30">
        <v>4</v>
      </c>
      <c r="BB15" s="64"/>
      <c r="BC15" s="30">
        <v>8</v>
      </c>
      <c r="BD15" s="30"/>
      <c r="BE15" s="30">
        <v>2</v>
      </c>
      <c r="BF15" s="30"/>
      <c r="BG15" s="30">
        <v>3</v>
      </c>
      <c r="BH15" s="30"/>
      <c r="BI15" s="30">
        <v>12</v>
      </c>
      <c r="BJ15" s="30"/>
      <c r="BK15" s="30">
        <v>1.0900000000000001</v>
      </c>
      <c r="BL15" s="30">
        <v>1.1599999999999999</v>
      </c>
      <c r="BM15" s="30"/>
      <c r="BN15" s="30"/>
      <c r="BO15" s="55"/>
    </row>
    <row r="16" spans="1:67" x14ac:dyDescent="0.25">
      <c r="A16" s="76">
        <v>44887</v>
      </c>
      <c r="B16" s="73"/>
      <c r="C16" s="30"/>
      <c r="D16" s="30">
        <v>225</v>
      </c>
      <c r="E16" s="30"/>
      <c r="F16" s="30">
        <v>125</v>
      </c>
      <c r="G16" s="30"/>
      <c r="H16" s="30">
        <v>4</v>
      </c>
      <c r="I16" s="55">
        <v>0.6</v>
      </c>
      <c r="J16" s="73" t="s">
        <v>91</v>
      </c>
      <c r="K16" s="30"/>
      <c r="L16" s="30">
        <v>2E-3</v>
      </c>
      <c r="M16" s="30"/>
      <c r="N16" s="30" t="s">
        <v>90</v>
      </c>
      <c r="O16" s="30" t="s">
        <v>26</v>
      </c>
      <c r="P16" s="30" t="s">
        <v>22</v>
      </c>
      <c r="Q16" s="30" t="s">
        <v>22</v>
      </c>
      <c r="R16" s="30" t="s">
        <v>22</v>
      </c>
      <c r="S16" s="30" t="s">
        <v>90</v>
      </c>
      <c r="T16" s="30" t="s">
        <v>22</v>
      </c>
      <c r="U16" s="30" t="s">
        <v>22</v>
      </c>
      <c r="V16" s="30" t="s">
        <v>26</v>
      </c>
      <c r="W16" s="30">
        <v>2E-3</v>
      </c>
      <c r="X16" s="30">
        <v>1E-3</v>
      </c>
      <c r="Y16" s="30" t="s">
        <v>91</v>
      </c>
      <c r="Z16" s="30"/>
      <c r="AA16" s="30"/>
      <c r="AB16" s="55" t="s">
        <v>23</v>
      </c>
      <c r="AC16" s="73">
        <v>0.66</v>
      </c>
      <c r="AD16" s="30"/>
      <c r="AE16" s="30">
        <v>2E-3</v>
      </c>
      <c r="AF16" s="30"/>
      <c r="AG16" s="30">
        <v>0.05</v>
      </c>
      <c r="AH16" s="30" t="s">
        <v>26</v>
      </c>
      <c r="AI16" s="30" t="s">
        <v>22</v>
      </c>
      <c r="AJ16" s="30" t="s">
        <v>22</v>
      </c>
      <c r="AK16" s="30">
        <v>2E-3</v>
      </c>
      <c r="AL16" s="30">
        <v>0.59</v>
      </c>
      <c r="AM16" s="30" t="s">
        <v>22</v>
      </c>
      <c r="AN16" s="30">
        <v>0.19</v>
      </c>
      <c r="AO16" s="30" t="s">
        <v>26</v>
      </c>
      <c r="AP16" s="30">
        <v>1E-3</v>
      </c>
      <c r="AQ16" s="30">
        <v>2E-3</v>
      </c>
      <c r="AR16" s="30" t="s">
        <v>91</v>
      </c>
      <c r="AS16" s="30"/>
      <c r="AT16" s="30"/>
      <c r="AU16" s="55" t="s">
        <v>23</v>
      </c>
      <c r="AV16" s="73">
        <v>101</v>
      </c>
      <c r="AW16" s="30">
        <v>101</v>
      </c>
      <c r="AX16" s="64" t="s">
        <v>89</v>
      </c>
      <c r="AY16" s="64" t="s">
        <v>89</v>
      </c>
      <c r="AZ16" s="30">
        <v>79</v>
      </c>
      <c r="BA16" s="30">
        <v>6</v>
      </c>
      <c r="BB16" s="64"/>
      <c r="BC16" s="30">
        <v>20</v>
      </c>
      <c r="BD16" s="30"/>
      <c r="BE16" s="30">
        <v>7</v>
      </c>
      <c r="BF16" s="30"/>
      <c r="BG16" s="30">
        <v>7</v>
      </c>
      <c r="BH16" s="30"/>
      <c r="BI16" s="30">
        <v>11</v>
      </c>
      <c r="BJ16" s="30"/>
      <c r="BK16" s="30">
        <v>2.23</v>
      </c>
      <c r="BL16" s="30">
        <v>2.27</v>
      </c>
      <c r="BM16" s="30"/>
      <c r="BN16" s="30"/>
      <c r="BO16" s="55"/>
    </row>
    <row r="17" spans="1:67" x14ac:dyDescent="0.25">
      <c r="A17" s="76">
        <v>44995</v>
      </c>
      <c r="B17" s="73"/>
      <c r="C17" s="30">
        <v>8.27</v>
      </c>
      <c r="D17" s="30">
        <v>177</v>
      </c>
      <c r="E17" s="30">
        <v>9</v>
      </c>
      <c r="F17" s="30"/>
      <c r="G17" s="30">
        <v>10.9</v>
      </c>
      <c r="H17" s="30" t="s">
        <v>89</v>
      </c>
      <c r="I17" s="55"/>
      <c r="J17" s="73" t="s">
        <v>91</v>
      </c>
      <c r="K17" s="30" t="s">
        <v>22</v>
      </c>
      <c r="L17" s="30">
        <v>2E-3</v>
      </c>
      <c r="M17" s="30" t="s">
        <v>22</v>
      </c>
      <c r="N17" s="30"/>
      <c r="O17" s="30" t="s">
        <v>26</v>
      </c>
      <c r="P17" s="30"/>
      <c r="Q17" s="30" t="s">
        <v>22</v>
      </c>
      <c r="R17" s="30" t="s">
        <v>22</v>
      </c>
      <c r="S17" s="30"/>
      <c r="T17" s="30" t="s">
        <v>22</v>
      </c>
      <c r="U17" s="30"/>
      <c r="V17" s="30" t="s">
        <v>26</v>
      </c>
      <c r="W17" s="30"/>
      <c r="X17" s="30" t="s">
        <v>22</v>
      </c>
      <c r="Y17" s="30" t="s">
        <v>91</v>
      </c>
      <c r="Z17" s="30" t="s">
        <v>95</v>
      </c>
      <c r="AA17" s="30" t="s">
        <v>22</v>
      </c>
      <c r="AB17" s="55" t="s">
        <v>23</v>
      </c>
      <c r="AC17" s="73">
        <v>0.77</v>
      </c>
      <c r="AD17" s="30" t="s">
        <v>22</v>
      </c>
      <c r="AE17" s="30">
        <v>2E-3</v>
      </c>
      <c r="AF17" s="30" t="s">
        <v>22</v>
      </c>
      <c r="AG17" s="30"/>
      <c r="AH17" s="30" t="s">
        <v>26</v>
      </c>
      <c r="AI17" s="30"/>
      <c r="AJ17" s="30" t="s">
        <v>22</v>
      </c>
      <c r="AK17" s="30" t="s">
        <v>22</v>
      </c>
      <c r="AL17" s="30"/>
      <c r="AM17" s="30" t="s">
        <v>22</v>
      </c>
      <c r="AN17" s="30"/>
      <c r="AO17" s="30" t="s">
        <v>26</v>
      </c>
      <c r="AP17" s="30"/>
      <c r="AQ17" s="30" t="s">
        <v>22</v>
      </c>
      <c r="AR17" s="30" t="s">
        <v>91</v>
      </c>
      <c r="AS17" s="30" t="s">
        <v>95</v>
      </c>
      <c r="AT17" s="30" t="s">
        <v>22</v>
      </c>
      <c r="AU17" s="55" t="s">
        <v>23</v>
      </c>
      <c r="AV17" s="73">
        <v>99</v>
      </c>
      <c r="AW17" s="30">
        <v>99</v>
      </c>
      <c r="AX17" s="64" t="s">
        <v>89</v>
      </c>
      <c r="AY17" s="64" t="s">
        <v>89</v>
      </c>
      <c r="AZ17" s="30">
        <v>114</v>
      </c>
      <c r="BA17" s="30">
        <v>8</v>
      </c>
      <c r="BB17" s="64"/>
      <c r="BC17" s="30">
        <v>29</v>
      </c>
      <c r="BD17" s="30"/>
      <c r="BE17" s="30">
        <v>10</v>
      </c>
      <c r="BF17" s="30"/>
      <c r="BG17" s="30">
        <v>4</v>
      </c>
      <c r="BH17" s="30"/>
      <c r="BI17" s="30">
        <v>25</v>
      </c>
      <c r="BJ17" s="30"/>
      <c r="BK17" s="30">
        <v>2.2000000000000002</v>
      </c>
      <c r="BL17" s="30">
        <v>3.46</v>
      </c>
      <c r="BM17" s="30"/>
      <c r="BN17" s="30" t="s">
        <v>96</v>
      </c>
      <c r="BO17" s="55" t="s">
        <v>96</v>
      </c>
    </row>
    <row r="18" spans="1:67" x14ac:dyDescent="0.25">
      <c r="A18" s="76">
        <v>45036</v>
      </c>
      <c r="B18" s="73"/>
      <c r="C18" s="30"/>
      <c r="D18" s="30">
        <v>162</v>
      </c>
      <c r="E18" s="30"/>
      <c r="F18" s="30">
        <v>109</v>
      </c>
      <c r="G18" s="30"/>
      <c r="H18" s="30" t="s">
        <v>89</v>
      </c>
      <c r="I18" s="55">
        <v>1</v>
      </c>
      <c r="J18" s="73">
        <v>0.01</v>
      </c>
      <c r="K18" s="30"/>
      <c r="L18" s="30">
        <v>2E-3</v>
      </c>
      <c r="M18" s="30"/>
      <c r="N18" s="30" t="s">
        <v>90</v>
      </c>
      <c r="O18" s="30" t="s">
        <v>26</v>
      </c>
      <c r="P18" s="30" t="s">
        <v>22</v>
      </c>
      <c r="Q18" s="30" t="s">
        <v>22</v>
      </c>
      <c r="R18" s="30" t="s">
        <v>22</v>
      </c>
      <c r="S18" s="30" t="s">
        <v>90</v>
      </c>
      <c r="T18" s="30" t="s">
        <v>22</v>
      </c>
      <c r="U18" s="30">
        <v>0.28599999999999998</v>
      </c>
      <c r="V18" s="30" t="s">
        <v>26</v>
      </c>
      <c r="W18" s="30">
        <v>4.0000000000000001E-3</v>
      </c>
      <c r="X18" s="30" t="s">
        <v>22</v>
      </c>
      <c r="Y18" s="30" t="s">
        <v>91</v>
      </c>
      <c r="Z18" s="30"/>
      <c r="AA18" s="30"/>
      <c r="AB18" s="55" t="s">
        <v>23</v>
      </c>
      <c r="AC18" s="73">
        <v>0.55000000000000004</v>
      </c>
      <c r="AD18" s="30"/>
      <c r="AE18" s="30">
        <v>6.0000000000000001E-3</v>
      </c>
      <c r="AF18" s="30"/>
      <c r="AG18" s="30" t="s">
        <v>90</v>
      </c>
      <c r="AH18" s="30" t="s">
        <v>26</v>
      </c>
      <c r="AI18" s="30" t="s">
        <v>22</v>
      </c>
      <c r="AJ18" s="30">
        <v>3.0000000000000001E-3</v>
      </c>
      <c r="AK18" s="30">
        <v>2E-3</v>
      </c>
      <c r="AL18" s="30">
        <v>2.39</v>
      </c>
      <c r="AM18" s="30" t="s">
        <v>22</v>
      </c>
      <c r="AN18" s="30">
        <v>0.753</v>
      </c>
      <c r="AO18" s="30" t="s">
        <v>26</v>
      </c>
      <c r="AP18" s="30">
        <v>5.0000000000000001E-3</v>
      </c>
      <c r="AQ18" s="30">
        <v>2E-3</v>
      </c>
      <c r="AR18" s="30" t="s">
        <v>91</v>
      </c>
      <c r="AS18" s="30"/>
      <c r="AT18" s="30"/>
      <c r="AU18" s="55" t="s">
        <v>23</v>
      </c>
      <c r="AV18" s="73">
        <v>76</v>
      </c>
      <c r="AW18" s="30">
        <v>76</v>
      </c>
      <c r="AX18" s="64" t="s">
        <v>89</v>
      </c>
      <c r="AY18" s="64" t="s">
        <v>89</v>
      </c>
      <c r="AZ18" s="30">
        <v>49</v>
      </c>
      <c r="BA18" s="30">
        <v>4</v>
      </c>
      <c r="BB18" s="64"/>
      <c r="BC18" s="30">
        <v>13</v>
      </c>
      <c r="BD18" s="30"/>
      <c r="BE18" s="30">
        <v>4</v>
      </c>
      <c r="BF18" s="30"/>
      <c r="BG18" s="30">
        <v>3</v>
      </c>
      <c r="BH18" s="30"/>
      <c r="BI18" s="30">
        <v>13</v>
      </c>
      <c r="BJ18" s="30"/>
      <c r="BK18" s="30">
        <v>1.63</v>
      </c>
      <c r="BL18" s="30">
        <v>1.62</v>
      </c>
      <c r="BM18" s="30"/>
      <c r="BN18" s="30"/>
      <c r="BO18" s="55"/>
    </row>
    <row r="19" spans="1:67" x14ac:dyDescent="0.25">
      <c r="A19" s="76">
        <v>45342</v>
      </c>
      <c r="B19" s="73"/>
      <c r="C19" s="30">
        <v>7.8</v>
      </c>
      <c r="D19" s="30">
        <v>221</v>
      </c>
      <c r="E19" s="30" t="s">
        <v>25</v>
      </c>
      <c r="F19" s="30"/>
      <c r="G19" s="30">
        <v>24.2</v>
      </c>
      <c r="H19" s="30" t="s">
        <v>89</v>
      </c>
      <c r="I19" s="55">
        <v>0.3</v>
      </c>
      <c r="J19" s="73">
        <v>0.02</v>
      </c>
      <c r="K19" s="30" t="s">
        <v>22</v>
      </c>
      <c r="L19" s="30" t="s">
        <v>22</v>
      </c>
      <c r="M19" s="30" t="s">
        <v>22</v>
      </c>
      <c r="N19" s="30"/>
      <c r="O19" s="30" t="s">
        <v>26</v>
      </c>
      <c r="P19" s="30"/>
      <c r="Q19" s="30" t="s">
        <v>22</v>
      </c>
      <c r="R19" s="30" t="s">
        <v>22</v>
      </c>
      <c r="S19" s="30"/>
      <c r="T19" s="30" t="s">
        <v>22</v>
      </c>
      <c r="U19" s="30"/>
      <c r="V19" s="30" t="s">
        <v>26</v>
      </c>
      <c r="W19" s="30"/>
      <c r="X19" s="30" t="s">
        <v>22</v>
      </c>
      <c r="Y19" s="30" t="s">
        <v>91</v>
      </c>
      <c r="Z19" s="30" t="s">
        <v>95</v>
      </c>
      <c r="AA19" s="30" t="s">
        <v>22</v>
      </c>
      <c r="AB19" s="55" t="s">
        <v>23</v>
      </c>
      <c r="AC19" s="73">
        <v>2.69</v>
      </c>
      <c r="AD19" s="30" t="s">
        <v>22</v>
      </c>
      <c r="AE19" s="30" t="s">
        <v>22</v>
      </c>
      <c r="AF19" s="30" t="s">
        <v>22</v>
      </c>
      <c r="AG19" s="30"/>
      <c r="AH19" s="30" t="s">
        <v>26</v>
      </c>
      <c r="AI19" s="30"/>
      <c r="AJ19" s="30" t="s">
        <v>22</v>
      </c>
      <c r="AK19" s="30" t="s">
        <v>22</v>
      </c>
      <c r="AL19" s="30"/>
      <c r="AM19" s="30">
        <v>1E-3</v>
      </c>
      <c r="AN19" s="30"/>
      <c r="AO19" s="30" t="s">
        <v>26</v>
      </c>
      <c r="AP19" s="30"/>
      <c r="AQ19" s="30" t="s">
        <v>22</v>
      </c>
      <c r="AR19" s="30" t="s">
        <v>91</v>
      </c>
      <c r="AS19" s="30">
        <v>3.0000000000000001E-5</v>
      </c>
      <c r="AT19" s="30" t="s">
        <v>22</v>
      </c>
      <c r="AU19" s="55">
        <v>7.0000000000000001E-3</v>
      </c>
      <c r="AV19" s="63">
        <v>114</v>
      </c>
      <c r="AW19" s="64">
        <v>114</v>
      </c>
      <c r="AX19" s="64" t="s">
        <v>89</v>
      </c>
      <c r="AY19" s="64" t="s">
        <v>89</v>
      </c>
      <c r="AZ19" s="64">
        <v>74</v>
      </c>
      <c r="BA19" s="64">
        <v>7</v>
      </c>
      <c r="BB19" s="64"/>
      <c r="BC19" s="30">
        <v>18</v>
      </c>
      <c r="BD19" s="30"/>
      <c r="BE19" s="30">
        <v>7</v>
      </c>
      <c r="BF19" s="30"/>
      <c r="BG19" s="30">
        <v>4</v>
      </c>
      <c r="BH19" s="30"/>
      <c r="BI19" s="30">
        <v>16</v>
      </c>
      <c r="BJ19" s="30"/>
      <c r="BK19" s="30">
        <v>2.27</v>
      </c>
      <c r="BL19" s="30">
        <v>2.48</v>
      </c>
      <c r="BM19" s="30"/>
      <c r="BN19" s="30"/>
      <c r="BO19" s="55"/>
    </row>
    <row r="20" spans="1:67" x14ac:dyDescent="0.25">
      <c r="A20" s="76">
        <v>45647</v>
      </c>
      <c r="B20" s="73"/>
      <c r="C20" s="30">
        <v>7.9</v>
      </c>
      <c r="D20" s="30"/>
      <c r="E20" s="30">
        <v>120</v>
      </c>
      <c r="F20" s="30">
        <v>93</v>
      </c>
      <c r="G20" s="30">
        <v>250</v>
      </c>
      <c r="H20" s="30">
        <v>1.1000000000000001</v>
      </c>
      <c r="I20" s="55">
        <v>0.3</v>
      </c>
      <c r="J20" s="73">
        <v>0.28999999999999998</v>
      </c>
      <c r="K20" s="30" t="s">
        <v>22</v>
      </c>
      <c r="L20" s="30" t="s">
        <v>22</v>
      </c>
      <c r="M20" s="30" t="s">
        <v>22</v>
      </c>
      <c r="N20" s="30">
        <v>1.9E-2</v>
      </c>
      <c r="O20" s="30" t="s">
        <v>26</v>
      </c>
      <c r="P20" s="30"/>
      <c r="Q20" s="30" t="s">
        <v>22</v>
      </c>
      <c r="R20" s="30">
        <v>3.0000000000000001E-3</v>
      </c>
      <c r="S20" s="30"/>
      <c r="T20" s="30" t="s">
        <v>22</v>
      </c>
      <c r="U20" s="30"/>
      <c r="V20" s="30" t="s">
        <v>24</v>
      </c>
      <c r="W20" s="30"/>
      <c r="X20" s="30">
        <v>1E-3</v>
      </c>
      <c r="Y20" s="30" t="s">
        <v>22</v>
      </c>
      <c r="Z20" s="30" t="s">
        <v>24</v>
      </c>
      <c r="AA20" s="30" t="s">
        <v>22</v>
      </c>
      <c r="AB20" s="55">
        <v>7.0000000000000001E-3</v>
      </c>
      <c r="AC20" s="73">
        <v>3.4</v>
      </c>
      <c r="AD20" s="30" t="s">
        <v>22</v>
      </c>
      <c r="AE20" s="30" t="s">
        <v>22</v>
      </c>
      <c r="AF20" s="30" t="s">
        <v>22</v>
      </c>
      <c r="AG20" s="30">
        <v>2.1999999999999999E-2</v>
      </c>
      <c r="AH20" s="30" t="s">
        <v>26</v>
      </c>
      <c r="AI20" s="30"/>
      <c r="AJ20" s="30">
        <v>2E-3</v>
      </c>
      <c r="AK20" s="30"/>
      <c r="AL20" s="30">
        <v>3.0000000000000001E-3</v>
      </c>
      <c r="AM20" s="30">
        <v>2E-3</v>
      </c>
      <c r="AN20" s="30"/>
      <c r="AO20" s="30" t="s">
        <v>24</v>
      </c>
      <c r="AP20" s="30"/>
      <c r="AQ20" s="30">
        <v>4.0000000000000001E-3</v>
      </c>
      <c r="AR20" s="30" t="s">
        <v>22</v>
      </c>
      <c r="AS20" s="30" t="s">
        <v>24</v>
      </c>
      <c r="AT20" s="30" t="s">
        <v>22</v>
      </c>
      <c r="AU20" s="55">
        <v>1.2E-2</v>
      </c>
      <c r="AV20" s="63">
        <v>82</v>
      </c>
      <c r="AW20" s="64">
        <v>82</v>
      </c>
      <c r="AX20" s="64" t="s">
        <v>25</v>
      </c>
      <c r="AY20" s="64" t="s">
        <v>25</v>
      </c>
      <c r="AZ20" s="64">
        <v>50</v>
      </c>
      <c r="BA20" s="64">
        <v>5</v>
      </c>
      <c r="BB20" s="64"/>
      <c r="BC20" s="30">
        <v>12</v>
      </c>
      <c r="BD20" s="30"/>
      <c r="BE20" s="30">
        <v>4.9000000000000004</v>
      </c>
      <c r="BF20" s="30"/>
      <c r="BG20" s="30">
        <v>3.4</v>
      </c>
      <c r="BH20" s="30"/>
      <c r="BI20" s="30">
        <v>13</v>
      </c>
      <c r="BJ20" s="30"/>
      <c r="BK20" s="30">
        <v>1.67</v>
      </c>
      <c r="BL20" s="30">
        <v>1.82</v>
      </c>
      <c r="BM20" s="30">
        <v>-4.2</v>
      </c>
      <c r="BN20" s="30"/>
      <c r="BO20" s="55"/>
    </row>
    <row r="21" spans="1:67" ht="15.75" thickBot="1" x14ac:dyDescent="0.3">
      <c r="A21" s="77">
        <v>45683</v>
      </c>
      <c r="B21" s="62"/>
      <c r="C21" s="59">
        <v>7.9</v>
      </c>
      <c r="D21" s="59"/>
      <c r="E21" s="59">
        <v>120</v>
      </c>
      <c r="F21" s="59">
        <v>97</v>
      </c>
      <c r="G21" s="59">
        <v>230</v>
      </c>
      <c r="H21" s="59">
        <v>0.8</v>
      </c>
      <c r="I21" s="60">
        <v>0.3</v>
      </c>
      <c r="J21" s="62">
        <v>0.22</v>
      </c>
      <c r="K21" s="59" t="s">
        <v>22</v>
      </c>
      <c r="L21" s="59" t="s">
        <v>22</v>
      </c>
      <c r="M21" s="59" t="s">
        <v>22</v>
      </c>
      <c r="N21" s="59">
        <v>0.02</v>
      </c>
      <c r="O21" s="59" t="s">
        <v>26</v>
      </c>
      <c r="P21" s="59"/>
      <c r="Q21" s="59" t="s">
        <v>22</v>
      </c>
      <c r="R21" s="59">
        <v>2E-3</v>
      </c>
      <c r="S21" s="59"/>
      <c r="T21" s="59" t="s">
        <v>22</v>
      </c>
      <c r="U21" s="59"/>
      <c r="V21" s="59" t="s">
        <v>24</v>
      </c>
      <c r="W21" s="59"/>
      <c r="X21" s="59">
        <v>1E-3</v>
      </c>
      <c r="Y21" s="59" t="s">
        <v>22</v>
      </c>
      <c r="Z21" s="59" t="s">
        <v>24</v>
      </c>
      <c r="AA21" s="59" t="s">
        <v>22</v>
      </c>
      <c r="AB21" s="60">
        <v>1.2E-2</v>
      </c>
      <c r="AC21" s="62">
        <v>5</v>
      </c>
      <c r="AD21" s="59" t="s">
        <v>22</v>
      </c>
      <c r="AE21" s="59" t="s">
        <v>22</v>
      </c>
      <c r="AF21" s="59" t="s">
        <v>22</v>
      </c>
      <c r="AG21" s="59">
        <v>2.1000000000000001E-2</v>
      </c>
      <c r="AH21" s="59" t="s">
        <v>26</v>
      </c>
      <c r="AI21" s="59"/>
      <c r="AJ21" s="59">
        <v>3.0000000000000001E-3</v>
      </c>
      <c r="AK21" s="59"/>
      <c r="AL21" s="59">
        <v>3.0000000000000001E-3</v>
      </c>
      <c r="AM21" s="59">
        <v>2E-3</v>
      </c>
      <c r="AN21" s="59"/>
      <c r="AO21" s="59" t="s">
        <v>24</v>
      </c>
      <c r="AP21" s="59"/>
      <c r="AQ21" s="59">
        <v>4.0000000000000001E-3</v>
      </c>
      <c r="AR21" s="59" t="s">
        <v>22</v>
      </c>
      <c r="AS21" s="59">
        <v>6.0000000000000002E-5</v>
      </c>
      <c r="AT21" s="59" t="s">
        <v>22</v>
      </c>
      <c r="AU21" s="60">
        <v>1.2999999999999999E-2</v>
      </c>
      <c r="AV21" s="65">
        <v>86</v>
      </c>
      <c r="AW21" s="66">
        <v>86</v>
      </c>
      <c r="AX21" s="66" t="s">
        <v>25</v>
      </c>
      <c r="AY21" s="66" t="s">
        <v>25</v>
      </c>
      <c r="AZ21" s="66">
        <v>49</v>
      </c>
      <c r="BA21" s="66">
        <v>4</v>
      </c>
      <c r="BB21" s="66"/>
      <c r="BC21" s="59">
        <v>12</v>
      </c>
      <c r="BD21" s="59"/>
      <c r="BE21" s="59">
        <v>4.7</v>
      </c>
      <c r="BF21" s="59"/>
      <c r="BG21" s="59">
        <v>3.2</v>
      </c>
      <c r="BH21" s="59"/>
      <c r="BI21" s="59">
        <v>13</v>
      </c>
      <c r="BJ21" s="59"/>
      <c r="BK21" s="59">
        <v>1.62</v>
      </c>
      <c r="BL21" s="59">
        <v>1.86</v>
      </c>
      <c r="BM21" s="59">
        <v>-7.1</v>
      </c>
      <c r="BN21" s="59"/>
      <c r="BO21" s="60"/>
    </row>
    <row r="22" spans="1:67" ht="15.75" thickBot="1" x14ac:dyDescent="0.3">
      <c r="AH22" s="20"/>
    </row>
    <row r="23" spans="1:67" x14ac:dyDescent="0.25">
      <c r="A23" s="37" t="s">
        <v>70</v>
      </c>
      <c r="B23" s="38"/>
      <c r="C23" s="39">
        <f t="shared" ref="C23:AH23" si="0">COUNTIF(C5:C21,"&lt;&gt;")</f>
        <v>13</v>
      </c>
      <c r="D23" s="39">
        <f t="shared" si="0"/>
        <v>13</v>
      </c>
      <c r="E23" s="39">
        <f t="shared" si="0"/>
        <v>4</v>
      </c>
      <c r="F23" s="39">
        <f t="shared" si="0"/>
        <v>13</v>
      </c>
      <c r="G23" s="39">
        <f t="shared" si="0"/>
        <v>4</v>
      </c>
      <c r="H23" s="39">
        <f t="shared" si="0"/>
        <v>17</v>
      </c>
      <c r="I23" s="40">
        <f t="shared" si="0"/>
        <v>14</v>
      </c>
      <c r="J23" s="38">
        <f t="shared" si="0"/>
        <v>17</v>
      </c>
      <c r="K23" s="39">
        <f t="shared" si="0"/>
        <v>4</v>
      </c>
      <c r="L23" s="39">
        <f t="shared" si="0"/>
        <v>17</v>
      </c>
      <c r="M23" s="39">
        <f t="shared" si="0"/>
        <v>4</v>
      </c>
      <c r="N23" s="39">
        <f t="shared" si="0"/>
        <v>15</v>
      </c>
      <c r="O23" s="39">
        <f t="shared" si="0"/>
        <v>17</v>
      </c>
      <c r="P23" s="39">
        <f t="shared" si="0"/>
        <v>13</v>
      </c>
      <c r="Q23" s="39">
        <f t="shared" si="0"/>
        <v>17</v>
      </c>
      <c r="R23" s="39">
        <f t="shared" si="0"/>
        <v>17</v>
      </c>
      <c r="S23" s="39">
        <f t="shared" si="0"/>
        <v>13</v>
      </c>
      <c r="T23" s="39">
        <f t="shared" si="0"/>
        <v>17</v>
      </c>
      <c r="U23" s="39">
        <f t="shared" si="0"/>
        <v>13</v>
      </c>
      <c r="V23" s="39">
        <f t="shared" si="0"/>
        <v>17</v>
      </c>
      <c r="W23" s="39">
        <f t="shared" si="0"/>
        <v>13</v>
      </c>
      <c r="X23" s="39">
        <f t="shared" si="0"/>
        <v>17</v>
      </c>
      <c r="Y23" s="39">
        <f t="shared" si="0"/>
        <v>17</v>
      </c>
      <c r="Z23" s="39">
        <f t="shared" si="0"/>
        <v>4</v>
      </c>
      <c r="AA23" s="39">
        <f t="shared" si="0"/>
        <v>4</v>
      </c>
      <c r="AB23" s="40">
        <f t="shared" si="0"/>
        <v>17</v>
      </c>
      <c r="AC23" s="38">
        <f t="shared" si="0"/>
        <v>17</v>
      </c>
      <c r="AD23" s="39">
        <f t="shared" si="0"/>
        <v>4</v>
      </c>
      <c r="AE23" s="39">
        <f t="shared" si="0"/>
        <v>17</v>
      </c>
      <c r="AF23" s="39">
        <f t="shared" si="0"/>
        <v>4</v>
      </c>
      <c r="AG23" s="39">
        <f t="shared" si="0"/>
        <v>15</v>
      </c>
      <c r="AH23" s="39">
        <f t="shared" si="0"/>
        <v>17</v>
      </c>
      <c r="AI23" s="39">
        <f t="shared" ref="AI23:BO23" si="1">COUNTIF(AI5:AI21,"&lt;&gt;")</f>
        <v>13</v>
      </c>
      <c r="AJ23" s="39">
        <f t="shared" si="1"/>
        <v>17</v>
      </c>
      <c r="AK23" s="39">
        <f t="shared" si="1"/>
        <v>15</v>
      </c>
      <c r="AL23" s="39">
        <f t="shared" si="1"/>
        <v>15</v>
      </c>
      <c r="AM23" s="39">
        <f t="shared" si="1"/>
        <v>17</v>
      </c>
      <c r="AN23" s="39">
        <f t="shared" si="1"/>
        <v>13</v>
      </c>
      <c r="AO23" s="39">
        <f t="shared" si="1"/>
        <v>17</v>
      </c>
      <c r="AP23" s="39">
        <f t="shared" si="1"/>
        <v>13</v>
      </c>
      <c r="AQ23" s="39">
        <f t="shared" si="1"/>
        <v>17</v>
      </c>
      <c r="AR23" s="39">
        <f t="shared" si="1"/>
        <v>17</v>
      </c>
      <c r="AS23" s="39">
        <f t="shared" si="1"/>
        <v>4</v>
      </c>
      <c r="AT23" s="39">
        <f t="shared" si="1"/>
        <v>4</v>
      </c>
      <c r="AU23" s="96">
        <f t="shared" si="1"/>
        <v>17</v>
      </c>
      <c r="AV23" s="38">
        <f t="shared" si="1"/>
        <v>15</v>
      </c>
      <c r="AW23" s="39">
        <f t="shared" si="1"/>
        <v>15</v>
      </c>
      <c r="AX23" s="39">
        <f t="shared" si="1"/>
        <v>15</v>
      </c>
      <c r="AY23" s="39">
        <f t="shared" si="1"/>
        <v>15</v>
      </c>
      <c r="AZ23" s="39">
        <f t="shared" si="1"/>
        <v>17</v>
      </c>
      <c r="BA23" s="39">
        <f t="shared" si="1"/>
        <v>17</v>
      </c>
      <c r="BB23" s="39">
        <f t="shared" si="1"/>
        <v>0</v>
      </c>
      <c r="BC23" s="39">
        <f t="shared" si="1"/>
        <v>17</v>
      </c>
      <c r="BD23" s="39">
        <f t="shared" si="1"/>
        <v>0</v>
      </c>
      <c r="BE23" s="39">
        <f t="shared" si="1"/>
        <v>17</v>
      </c>
      <c r="BF23" s="39">
        <f t="shared" si="1"/>
        <v>0</v>
      </c>
      <c r="BG23" s="39">
        <f t="shared" si="1"/>
        <v>17</v>
      </c>
      <c r="BH23" s="39">
        <f t="shared" si="1"/>
        <v>0</v>
      </c>
      <c r="BI23" s="39">
        <f t="shared" si="1"/>
        <v>17</v>
      </c>
      <c r="BJ23" s="39">
        <f t="shared" si="1"/>
        <v>0</v>
      </c>
      <c r="BK23" s="39">
        <f t="shared" si="1"/>
        <v>15</v>
      </c>
      <c r="BL23" s="39">
        <f t="shared" si="1"/>
        <v>15</v>
      </c>
      <c r="BM23" s="39">
        <f t="shared" si="1"/>
        <v>2</v>
      </c>
      <c r="BN23" s="39">
        <f t="shared" si="1"/>
        <v>1</v>
      </c>
      <c r="BO23" s="40">
        <f t="shared" si="1"/>
        <v>1</v>
      </c>
    </row>
    <row r="24" spans="1:67" x14ac:dyDescent="0.25">
      <c r="A24" s="36" t="s">
        <v>71</v>
      </c>
      <c r="B24" s="13"/>
      <c r="C24" s="14">
        <f t="shared" ref="C24:AH24" si="2">((COUNTIF(C5:C21,"*&lt;*")/C23)*100)</f>
        <v>0</v>
      </c>
      <c r="D24" s="14">
        <f t="shared" si="2"/>
        <v>0</v>
      </c>
      <c r="E24" s="14">
        <f t="shared" si="2"/>
        <v>25</v>
      </c>
      <c r="F24" s="14">
        <f t="shared" si="2"/>
        <v>0</v>
      </c>
      <c r="G24" s="14">
        <f t="shared" si="2"/>
        <v>0</v>
      </c>
      <c r="H24" s="14">
        <f t="shared" si="2"/>
        <v>52.941176470588239</v>
      </c>
      <c r="I24" s="15">
        <f t="shared" si="2"/>
        <v>0</v>
      </c>
      <c r="J24" s="13">
        <f t="shared" si="2"/>
        <v>11.76470588235294</v>
      </c>
      <c r="K24" s="14">
        <f t="shared" si="2"/>
        <v>100</v>
      </c>
      <c r="L24" s="14">
        <f t="shared" si="2"/>
        <v>35.294117647058826</v>
      </c>
      <c r="M24" s="14">
        <f t="shared" si="2"/>
        <v>100</v>
      </c>
      <c r="N24" s="14">
        <f t="shared" si="2"/>
        <v>86.666666666666671</v>
      </c>
      <c r="O24" s="14">
        <f t="shared" si="2"/>
        <v>100</v>
      </c>
      <c r="P24" s="14">
        <f t="shared" si="2"/>
        <v>100</v>
      </c>
      <c r="Q24" s="14">
        <f t="shared" si="2"/>
        <v>94.117647058823522</v>
      </c>
      <c r="R24" s="14">
        <f t="shared" si="2"/>
        <v>76.470588235294116</v>
      </c>
      <c r="S24" s="14">
        <f t="shared" si="2"/>
        <v>23.076923076923077</v>
      </c>
      <c r="T24" s="14">
        <f t="shared" si="2"/>
        <v>100</v>
      </c>
      <c r="U24" s="14">
        <f t="shared" si="2"/>
        <v>7.6923076923076925</v>
      </c>
      <c r="V24" s="14">
        <f t="shared" si="2"/>
        <v>100</v>
      </c>
      <c r="W24" s="14">
        <f t="shared" si="2"/>
        <v>7.6923076923076925</v>
      </c>
      <c r="X24" s="14">
        <f t="shared" si="2"/>
        <v>58.82352941176471</v>
      </c>
      <c r="Y24" s="14">
        <f t="shared" si="2"/>
        <v>100</v>
      </c>
      <c r="Z24" s="14">
        <f t="shared" si="2"/>
        <v>100</v>
      </c>
      <c r="AA24" s="14">
        <f t="shared" si="2"/>
        <v>100</v>
      </c>
      <c r="AB24" s="15">
        <f t="shared" si="2"/>
        <v>70.588235294117652</v>
      </c>
      <c r="AC24" s="13">
        <f t="shared" si="2"/>
        <v>0</v>
      </c>
      <c r="AD24" s="14">
        <f t="shared" si="2"/>
        <v>100</v>
      </c>
      <c r="AE24" s="14">
        <f t="shared" si="2"/>
        <v>35.294117647058826</v>
      </c>
      <c r="AF24" s="14">
        <f t="shared" si="2"/>
        <v>100</v>
      </c>
      <c r="AG24" s="14">
        <f t="shared" si="2"/>
        <v>80</v>
      </c>
      <c r="AH24" s="14">
        <f t="shared" si="2"/>
        <v>94.117647058823522</v>
      </c>
      <c r="AI24" s="14">
        <f t="shared" ref="AI24:BN24" si="3">((COUNTIF(AI5:AI21,"*&lt;*")/AI23)*100)</f>
        <v>92.307692307692307</v>
      </c>
      <c r="AJ24" s="14">
        <f t="shared" si="3"/>
        <v>58.82352941176471</v>
      </c>
      <c r="AK24" s="14">
        <f t="shared" si="3"/>
        <v>73.333333333333329</v>
      </c>
      <c r="AL24" s="14">
        <f t="shared" si="3"/>
        <v>0</v>
      </c>
      <c r="AM24" s="14">
        <f t="shared" si="3"/>
        <v>76.470588235294116</v>
      </c>
      <c r="AN24" s="14">
        <f t="shared" si="3"/>
        <v>0</v>
      </c>
      <c r="AO24" s="14">
        <f t="shared" si="3"/>
        <v>100</v>
      </c>
      <c r="AP24" s="14">
        <f t="shared" si="3"/>
        <v>7.6923076923076925</v>
      </c>
      <c r="AQ24" s="14">
        <f t="shared" si="3"/>
        <v>52.941176470588239</v>
      </c>
      <c r="AR24" s="14">
        <f t="shared" si="3"/>
        <v>100</v>
      </c>
      <c r="AS24" s="14">
        <f t="shared" si="3"/>
        <v>50</v>
      </c>
      <c r="AT24" s="14">
        <f t="shared" si="3"/>
        <v>100</v>
      </c>
      <c r="AU24" s="97">
        <f t="shared" si="3"/>
        <v>52.941176470588239</v>
      </c>
      <c r="AV24" s="13">
        <f t="shared" si="3"/>
        <v>0</v>
      </c>
      <c r="AW24" s="14">
        <f t="shared" si="3"/>
        <v>0</v>
      </c>
      <c r="AX24" s="14">
        <f t="shared" si="3"/>
        <v>100</v>
      </c>
      <c r="AY24" s="14">
        <f t="shared" si="3"/>
        <v>100</v>
      </c>
      <c r="AZ24" s="14">
        <f t="shared" si="3"/>
        <v>0</v>
      </c>
      <c r="BA24" s="14">
        <f t="shared" si="3"/>
        <v>0</v>
      </c>
      <c r="BB24" s="14" t="e">
        <f t="shared" si="3"/>
        <v>#DIV/0!</v>
      </c>
      <c r="BC24" s="14">
        <f t="shared" si="3"/>
        <v>0</v>
      </c>
      <c r="BD24" s="14" t="e">
        <f t="shared" si="3"/>
        <v>#DIV/0!</v>
      </c>
      <c r="BE24" s="14">
        <f t="shared" si="3"/>
        <v>0</v>
      </c>
      <c r="BF24" s="14" t="e">
        <f t="shared" si="3"/>
        <v>#DIV/0!</v>
      </c>
      <c r="BG24" s="14">
        <f t="shared" si="3"/>
        <v>0</v>
      </c>
      <c r="BH24" s="14" t="e">
        <f t="shared" si="3"/>
        <v>#DIV/0!</v>
      </c>
      <c r="BI24" s="14">
        <f t="shared" si="3"/>
        <v>0</v>
      </c>
      <c r="BJ24" s="14" t="e">
        <f t="shared" si="3"/>
        <v>#DIV/0!</v>
      </c>
      <c r="BK24" s="14">
        <f t="shared" si="3"/>
        <v>0</v>
      </c>
      <c r="BL24" s="14">
        <f t="shared" si="3"/>
        <v>0</v>
      </c>
      <c r="BM24" s="14">
        <f t="shared" si="3"/>
        <v>0</v>
      </c>
      <c r="BN24" s="14">
        <f t="shared" si="3"/>
        <v>100</v>
      </c>
      <c r="BO24" s="15">
        <f t="shared" ref="BO24" si="4">((COUNTIF(BO5:BO21,"*&lt;*")/BO23)*100)</f>
        <v>100</v>
      </c>
    </row>
    <row r="25" spans="1:67" x14ac:dyDescent="0.25">
      <c r="A25" s="42" t="s">
        <v>27</v>
      </c>
      <c r="B25" s="43"/>
      <c r="C25" s="44">
        <f t="shared" ref="C25:AH25" si="5">MIN(C5:C21)</f>
        <v>7.13</v>
      </c>
      <c r="D25" s="44">
        <f t="shared" si="5"/>
        <v>115</v>
      </c>
      <c r="E25" s="44">
        <f t="shared" si="5"/>
        <v>9</v>
      </c>
      <c r="F25" s="44">
        <f t="shared" si="5"/>
        <v>75</v>
      </c>
      <c r="G25" s="44">
        <f t="shared" si="5"/>
        <v>10.9</v>
      </c>
      <c r="H25" s="44">
        <f t="shared" si="5"/>
        <v>0.8</v>
      </c>
      <c r="I25" s="45">
        <f t="shared" si="5"/>
        <v>0.3</v>
      </c>
      <c r="J25" s="43">
        <f t="shared" si="5"/>
        <v>0.01</v>
      </c>
      <c r="K25" s="44">
        <f t="shared" si="5"/>
        <v>0</v>
      </c>
      <c r="L25" s="44">
        <f t="shared" si="5"/>
        <v>1E-3</v>
      </c>
      <c r="M25" s="44">
        <f t="shared" si="5"/>
        <v>0</v>
      </c>
      <c r="N25" s="44">
        <f t="shared" si="5"/>
        <v>1.9E-2</v>
      </c>
      <c r="O25" s="44">
        <f t="shared" si="5"/>
        <v>0</v>
      </c>
      <c r="P25" s="44">
        <f t="shared" si="5"/>
        <v>0</v>
      </c>
      <c r="Q25" s="44">
        <f t="shared" si="5"/>
        <v>1E-3</v>
      </c>
      <c r="R25" s="44">
        <f t="shared" si="5"/>
        <v>2E-3</v>
      </c>
      <c r="S25" s="44">
        <f t="shared" si="5"/>
        <v>0.06</v>
      </c>
      <c r="T25" s="44">
        <f t="shared" si="5"/>
        <v>0</v>
      </c>
      <c r="U25" s="44">
        <f t="shared" si="5"/>
        <v>1.6E-2</v>
      </c>
      <c r="V25" s="44">
        <f t="shared" si="5"/>
        <v>0</v>
      </c>
      <c r="W25" s="44">
        <f t="shared" si="5"/>
        <v>1E-3</v>
      </c>
      <c r="X25" s="44">
        <f t="shared" si="5"/>
        <v>1E-3</v>
      </c>
      <c r="Y25" s="44">
        <f t="shared" si="5"/>
        <v>0</v>
      </c>
      <c r="Z25" s="44">
        <f t="shared" si="5"/>
        <v>0</v>
      </c>
      <c r="AA25" s="44">
        <f t="shared" si="5"/>
        <v>0</v>
      </c>
      <c r="AB25" s="45">
        <f t="shared" si="5"/>
        <v>7.0000000000000001E-3</v>
      </c>
      <c r="AC25" s="43">
        <f t="shared" si="5"/>
        <v>0.03</v>
      </c>
      <c r="AD25" s="44">
        <f t="shared" si="5"/>
        <v>0</v>
      </c>
      <c r="AE25" s="44">
        <f t="shared" si="5"/>
        <v>1E-3</v>
      </c>
      <c r="AF25" s="44">
        <f t="shared" si="5"/>
        <v>0</v>
      </c>
      <c r="AG25" s="44">
        <f t="shared" si="5"/>
        <v>2.1000000000000001E-2</v>
      </c>
      <c r="AH25" s="44">
        <f t="shared" si="5"/>
        <v>1E-4</v>
      </c>
      <c r="AI25" s="44">
        <f t="shared" ref="AI25:BO25" si="6">MIN(AI5:AI21)</f>
        <v>2E-3</v>
      </c>
      <c r="AJ25" s="44">
        <f t="shared" si="6"/>
        <v>1E-3</v>
      </c>
      <c r="AK25" s="44">
        <f t="shared" si="6"/>
        <v>1E-3</v>
      </c>
      <c r="AL25" s="44">
        <f t="shared" si="6"/>
        <v>3.0000000000000001E-3</v>
      </c>
      <c r="AM25" s="44">
        <f t="shared" si="6"/>
        <v>1E-3</v>
      </c>
      <c r="AN25" s="44">
        <f t="shared" si="6"/>
        <v>2.1999999999999999E-2</v>
      </c>
      <c r="AO25" s="44">
        <f t="shared" si="6"/>
        <v>0</v>
      </c>
      <c r="AP25" s="44">
        <f t="shared" si="6"/>
        <v>1E-3</v>
      </c>
      <c r="AQ25" s="44">
        <f t="shared" si="6"/>
        <v>1E-3</v>
      </c>
      <c r="AR25" s="44">
        <f t="shared" si="6"/>
        <v>0</v>
      </c>
      <c r="AS25" s="44">
        <f t="shared" si="6"/>
        <v>3.0000000000000001E-5</v>
      </c>
      <c r="AT25" s="44">
        <f t="shared" si="6"/>
        <v>0</v>
      </c>
      <c r="AU25" s="98">
        <f t="shared" si="6"/>
        <v>5.0000000000000001E-3</v>
      </c>
      <c r="AV25" s="43">
        <f t="shared" si="6"/>
        <v>47</v>
      </c>
      <c r="AW25" s="44">
        <f t="shared" si="6"/>
        <v>47</v>
      </c>
      <c r="AX25" s="44">
        <f t="shared" si="6"/>
        <v>0</v>
      </c>
      <c r="AY25" s="44">
        <f t="shared" si="6"/>
        <v>0</v>
      </c>
      <c r="AZ25" s="44">
        <f t="shared" si="6"/>
        <v>28</v>
      </c>
      <c r="BA25" s="44">
        <f t="shared" si="6"/>
        <v>4</v>
      </c>
      <c r="BB25" s="44">
        <f t="shared" si="6"/>
        <v>0</v>
      </c>
      <c r="BC25" s="44">
        <f t="shared" si="6"/>
        <v>8</v>
      </c>
      <c r="BD25" s="44">
        <f t="shared" si="6"/>
        <v>0</v>
      </c>
      <c r="BE25" s="44">
        <f t="shared" si="6"/>
        <v>2</v>
      </c>
      <c r="BF25" s="44">
        <f t="shared" si="6"/>
        <v>0</v>
      </c>
      <c r="BG25" s="44">
        <f t="shared" si="6"/>
        <v>3</v>
      </c>
      <c r="BH25" s="44">
        <f t="shared" si="6"/>
        <v>0</v>
      </c>
      <c r="BI25" s="44">
        <f t="shared" si="6"/>
        <v>10</v>
      </c>
      <c r="BJ25" s="44">
        <f t="shared" si="6"/>
        <v>0</v>
      </c>
      <c r="BK25" s="44">
        <f t="shared" si="6"/>
        <v>1.05</v>
      </c>
      <c r="BL25" s="44">
        <f t="shared" si="6"/>
        <v>1.08</v>
      </c>
      <c r="BM25" s="44">
        <f t="shared" si="6"/>
        <v>-7.1</v>
      </c>
      <c r="BN25" s="44">
        <f t="shared" si="6"/>
        <v>0</v>
      </c>
      <c r="BO25" s="45">
        <f t="shared" si="6"/>
        <v>0</v>
      </c>
    </row>
    <row r="26" spans="1:67" x14ac:dyDescent="0.25">
      <c r="A26" s="36" t="s">
        <v>72</v>
      </c>
      <c r="B26" s="13"/>
      <c r="C26" s="14">
        <f t="shared" ref="C26:AH26" si="7">_xlfn.PERCENTILE.INC(C5:C21,0.05)</f>
        <v>7.3040000000000003</v>
      </c>
      <c r="D26" s="14">
        <f t="shared" si="7"/>
        <v>115</v>
      </c>
      <c r="E26" s="14">
        <f t="shared" si="7"/>
        <v>20.100000000000009</v>
      </c>
      <c r="F26" s="14">
        <f t="shared" si="7"/>
        <v>75</v>
      </c>
      <c r="G26" s="14">
        <f t="shared" si="7"/>
        <v>12.895</v>
      </c>
      <c r="H26" s="14">
        <f t="shared" si="7"/>
        <v>0.87000000000000011</v>
      </c>
      <c r="I26" s="15">
        <f t="shared" si="7"/>
        <v>0.3</v>
      </c>
      <c r="J26" s="13">
        <f t="shared" si="7"/>
        <v>0.01</v>
      </c>
      <c r="K26" s="14" t="e">
        <f t="shared" si="7"/>
        <v>#NUM!</v>
      </c>
      <c r="L26" s="14">
        <f t="shared" si="7"/>
        <v>1E-3</v>
      </c>
      <c r="M26" s="14" t="e">
        <f t="shared" si="7"/>
        <v>#NUM!</v>
      </c>
      <c r="N26" s="14">
        <f t="shared" si="7"/>
        <v>1.9050000000000001E-2</v>
      </c>
      <c r="O26" s="14" t="e">
        <f t="shared" si="7"/>
        <v>#NUM!</v>
      </c>
      <c r="P26" s="14" t="e">
        <f t="shared" si="7"/>
        <v>#NUM!</v>
      </c>
      <c r="Q26" s="14">
        <f t="shared" si="7"/>
        <v>1E-3</v>
      </c>
      <c r="R26" s="14">
        <f t="shared" si="7"/>
        <v>2E-3</v>
      </c>
      <c r="S26" s="14">
        <f t="shared" si="7"/>
        <v>6.9000000000000006E-2</v>
      </c>
      <c r="T26" s="14" t="e">
        <f t="shared" si="7"/>
        <v>#NUM!</v>
      </c>
      <c r="U26" s="14">
        <f t="shared" si="7"/>
        <v>1.8200000000000001E-2</v>
      </c>
      <c r="V26" s="14" t="e">
        <f t="shared" si="7"/>
        <v>#NUM!</v>
      </c>
      <c r="W26" s="14">
        <f t="shared" si="7"/>
        <v>1E-3</v>
      </c>
      <c r="X26" s="14">
        <f t="shared" si="7"/>
        <v>1E-3</v>
      </c>
      <c r="Y26" s="14" t="e">
        <f t="shared" si="7"/>
        <v>#NUM!</v>
      </c>
      <c r="Z26" s="14" t="e">
        <f t="shared" si="7"/>
        <v>#NUM!</v>
      </c>
      <c r="AA26" s="14" t="e">
        <f t="shared" si="7"/>
        <v>#NUM!</v>
      </c>
      <c r="AB26" s="15">
        <f t="shared" si="7"/>
        <v>7.1999999999999998E-3</v>
      </c>
      <c r="AC26" s="13">
        <f t="shared" si="7"/>
        <v>0.03</v>
      </c>
      <c r="AD26" s="14" t="e">
        <f t="shared" si="7"/>
        <v>#NUM!</v>
      </c>
      <c r="AE26" s="14">
        <f t="shared" si="7"/>
        <v>1.5E-3</v>
      </c>
      <c r="AF26" s="14" t="e">
        <f t="shared" si="7"/>
        <v>#NUM!</v>
      </c>
      <c r="AG26" s="14">
        <f t="shared" si="7"/>
        <v>2.1100000000000001E-2</v>
      </c>
      <c r="AH26" s="14">
        <f t="shared" si="7"/>
        <v>1E-4</v>
      </c>
      <c r="AI26" s="14">
        <f t="shared" ref="AI26:BO26" si="8">_xlfn.PERCENTILE.INC(AI5:AI21,0.05)</f>
        <v>2E-3</v>
      </c>
      <c r="AJ26" s="14">
        <f t="shared" si="8"/>
        <v>1E-3</v>
      </c>
      <c r="AK26" s="14">
        <f t="shared" si="8"/>
        <v>1E-3</v>
      </c>
      <c r="AL26" s="14">
        <f t="shared" si="8"/>
        <v>3.0000000000000001E-3</v>
      </c>
      <c r="AM26" s="14">
        <f t="shared" si="8"/>
        <v>1.15E-3</v>
      </c>
      <c r="AN26" s="14">
        <f t="shared" si="8"/>
        <v>6.8200000000000011E-2</v>
      </c>
      <c r="AO26" s="14" t="e">
        <f t="shared" si="8"/>
        <v>#NUM!</v>
      </c>
      <c r="AP26" s="14">
        <f t="shared" si="8"/>
        <v>1E-3</v>
      </c>
      <c r="AQ26" s="14">
        <f t="shared" si="8"/>
        <v>1E-3</v>
      </c>
      <c r="AR26" s="14" t="e">
        <f t="shared" si="8"/>
        <v>#NUM!</v>
      </c>
      <c r="AS26" s="14">
        <f t="shared" si="8"/>
        <v>3.15E-5</v>
      </c>
      <c r="AT26" s="14" t="e">
        <f t="shared" si="8"/>
        <v>#NUM!</v>
      </c>
      <c r="AU26" s="97">
        <f t="shared" si="8"/>
        <v>5.7000000000000002E-3</v>
      </c>
      <c r="AV26" s="13">
        <f t="shared" si="8"/>
        <v>48.4</v>
      </c>
      <c r="AW26" s="14">
        <f t="shared" si="8"/>
        <v>48.4</v>
      </c>
      <c r="AX26" s="14" t="e">
        <f t="shared" si="8"/>
        <v>#NUM!</v>
      </c>
      <c r="AY26" s="14" t="e">
        <f t="shared" si="8"/>
        <v>#NUM!</v>
      </c>
      <c r="AZ26" s="14">
        <f t="shared" si="8"/>
        <v>28</v>
      </c>
      <c r="BA26" s="14">
        <f t="shared" si="8"/>
        <v>4</v>
      </c>
      <c r="BB26" s="14" t="e">
        <f t="shared" si="8"/>
        <v>#NUM!</v>
      </c>
      <c r="BC26" s="14">
        <f t="shared" si="8"/>
        <v>8</v>
      </c>
      <c r="BD26" s="14" t="e">
        <f t="shared" si="8"/>
        <v>#NUM!</v>
      </c>
      <c r="BE26" s="14">
        <f t="shared" si="8"/>
        <v>2</v>
      </c>
      <c r="BF26" s="14" t="e">
        <f t="shared" si="8"/>
        <v>#NUM!</v>
      </c>
      <c r="BG26" s="14">
        <f t="shared" si="8"/>
        <v>3</v>
      </c>
      <c r="BH26" s="14" t="e">
        <f t="shared" si="8"/>
        <v>#NUM!</v>
      </c>
      <c r="BI26" s="14">
        <f t="shared" si="8"/>
        <v>10</v>
      </c>
      <c r="BJ26" s="14" t="e">
        <f t="shared" si="8"/>
        <v>#NUM!</v>
      </c>
      <c r="BK26" s="14">
        <f t="shared" si="8"/>
        <v>1.0780000000000001</v>
      </c>
      <c r="BL26" s="14">
        <f t="shared" si="8"/>
        <v>1.1359999999999999</v>
      </c>
      <c r="BM26" s="14">
        <f t="shared" si="8"/>
        <v>-6.9549999999999992</v>
      </c>
      <c r="BN26" s="14" t="e">
        <f t="shared" si="8"/>
        <v>#NUM!</v>
      </c>
      <c r="BO26" s="15" t="e">
        <f t="shared" si="8"/>
        <v>#NUM!</v>
      </c>
    </row>
    <row r="27" spans="1:67" x14ac:dyDescent="0.25">
      <c r="A27" s="42" t="s">
        <v>29</v>
      </c>
      <c r="B27" s="43"/>
      <c r="C27" s="44">
        <f t="shared" ref="C27:AH27" si="9">_xlfn.PERCENTILE.INC(C5:C21,0.2)</f>
        <v>7.5460000000000003</v>
      </c>
      <c r="D27" s="44">
        <f t="shared" si="9"/>
        <v>123.2</v>
      </c>
      <c r="E27" s="44">
        <f t="shared" si="9"/>
        <v>53.399999999999991</v>
      </c>
      <c r="F27" s="44">
        <f t="shared" si="9"/>
        <v>83.4</v>
      </c>
      <c r="G27" s="44">
        <f t="shared" si="9"/>
        <v>18.880000000000003</v>
      </c>
      <c r="H27" s="44">
        <f t="shared" si="9"/>
        <v>1.04</v>
      </c>
      <c r="I27" s="45">
        <f t="shared" si="9"/>
        <v>0.36</v>
      </c>
      <c r="J27" s="43">
        <f t="shared" si="9"/>
        <v>0.02</v>
      </c>
      <c r="K27" s="44" t="e">
        <f t="shared" si="9"/>
        <v>#NUM!</v>
      </c>
      <c r="L27" s="44">
        <f t="shared" si="9"/>
        <v>1E-3</v>
      </c>
      <c r="M27" s="44" t="e">
        <f t="shared" si="9"/>
        <v>#NUM!</v>
      </c>
      <c r="N27" s="44">
        <f t="shared" si="9"/>
        <v>1.9199999999999998E-2</v>
      </c>
      <c r="O27" s="44" t="e">
        <f t="shared" si="9"/>
        <v>#NUM!</v>
      </c>
      <c r="P27" s="44" t="e">
        <f t="shared" si="9"/>
        <v>#NUM!</v>
      </c>
      <c r="Q27" s="44">
        <f t="shared" si="9"/>
        <v>1E-3</v>
      </c>
      <c r="R27" s="44">
        <f t="shared" si="9"/>
        <v>2E-3</v>
      </c>
      <c r="S27" s="44">
        <f t="shared" si="9"/>
        <v>9.6000000000000002E-2</v>
      </c>
      <c r="T27" s="44" t="e">
        <f t="shared" si="9"/>
        <v>#NUM!</v>
      </c>
      <c r="U27" s="44">
        <f t="shared" si="9"/>
        <v>6.5600000000000006E-2</v>
      </c>
      <c r="V27" s="44" t="e">
        <f t="shared" si="9"/>
        <v>#NUM!</v>
      </c>
      <c r="W27" s="44">
        <f t="shared" si="9"/>
        <v>1E-3</v>
      </c>
      <c r="X27" s="44">
        <f t="shared" si="9"/>
        <v>1E-3</v>
      </c>
      <c r="Y27" s="44" t="e">
        <f t="shared" si="9"/>
        <v>#NUM!</v>
      </c>
      <c r="Z27" s="44" t="e">
        <f t="shared" si="9"/>
        <v>#NUM!</v>
      </c>
      <c r="AA27" s="44" t="e">
        <f t="shared" si="9"/>
        <v>#NUM!</v>
      </c>
      <c r="AB27" s="45">
        <f t="shared" si="9"/>
        <v>7.8000000000000005E-3</v>
      </c>
      <c r="AC27" s="43">
        <f t="shared" si="9"/>
        <v>0.10400000000000001</v>
      </c>
      <c r="AD27" s="44" t="e">
        <f t="shared" si="9"/>
        <v>#NUM!</v>
      </c>
      <c r="AE27" s="44">
        <f t="shared" si="9"/>
        <v>2E-3</v>
      </c>
      <c r="AF27" s="44" t="e">
        <f t="shared" si="9"/>
        <v>#NUM!</v>
      </c>
      <c r="AG27" s="44">
        <f t="shared" si="9"/>
        <v>2.1399999999999999E-2</v>
      </c>
      <c r="AH27" s="44">
        <f t="shared" si="9"/>
        <v>1E-4</v>
      </c>
      <c r="AI27" s="44">
        <f t="shared" ref="AI27:BO27" si="10">_xlfn.PERCENTILE.INC(AI5:AI21,0.2)</f>
        <v>2E-3</v>
      </c>
      <c r="AJ27" s="44">
        <f t="shared" si="10"/>
        <v>1.2000000000000001E-3</v>
      </c>
      <c r="AK27" s="44">
        <f t="shared" si="10"/>
        <v>1E-3</v>
      </c>
      <c r="AL27" s="44">
        <f t="shared" si="10"/>
        <v>0.19600000000000001</v>
      </c>
      <c r="AM27" s="44">
        <f t="shared" si="10"/>
        <v>1.6000000000000001E-3</v>
      </c>
      <c r="AN27" s="44">
        <f t="shared" si="10"/>
        <v>0.1008</v>
      </c>
      <c r="AO27" s="44" t="e">
        <f t="shared" si="10"/>
        <v>#NUM!</v>
      </c>
      <c r="AP27" s="44">
        <f t="shared" si="10"/>
        <v>1E-3</v>
      </c>
      <c r="AQ27" s="44">
        <f t="shared" si="10"/>
        <v>1.4000000000000004E-3</v>
      </c>
      <c r="AR27" s="44" t="e">
        <f t="shared" si="10"/>
        <v>#NUM!</v>
      </c>
      <c r="AS27" s="44">
        <f t="shared" si="10"/>
        <v>3.6000000000000001E-5</v>
      </c>
      <c r="AT27" s="44" t="e">
        <f t="shared" si="10"/>
        <v>#NUM!</v>
      </c>
      <c r="AU27" s="98">
        <f t="shared" si="10"/>
        <v>7.0000000000000001E-3</v>
      </c>
      <c r="AV27" s="43">
        <f t="shared" si="10"/>
        <v>56.8</v>
      </c>
      <c r="AW27" s="44">
        <f t="shared" si="10"/>
        <v>56.8</v>
      </c>
      <c r="AX27" s="44" t="e">
        <f t="shared" si="10"/>
        <v>#NUM!</v>
      </c>
      <c r="AY27" s="44" t="e">
        <f t="shared" si="10"/>
        <v>#NUM!</v>
      </c>
      <c r="AZ27" s="44">
        <f t="shared" si="10"/>
        <v>38.800000000000004</v>
      </c>
      <c r="BA27" s="44">
        <f t="shared" si="10"/>
        <v>4</v>
      </c>
      <c r="BB27" s="44" t="e">
        <f t="shared" si="10"/>
        <v>#NUM!</v>
      </c>
      <c r="BC27" s="44">
        <f t="shared" si="10"/>
        <v>10</v>
      </c>
      <c r="BD27" s="44" t="e">
        <f t="shared" si="10"/>
        <v>#NUM!</v>
      </c>
      <c r="BE27" s="44">
        <f t="shared" si="10"/>
        <v>3.2</v>
      </c>
      <c r="BF27" s="44" t="e">
        <f t="shared" si="10"/>
        <v>#NUM!</v>
      </c>
      <c r="BG27" s="44">
        <f t="shared" si="10"/>
        <v>3</v>
      </c>
      <c r="BH27" s="44" t="e">
        <f t="shared" si="10"/>
        <v>#NUM!</v>
      </c>
      <c r="BI27" s="44">
        <f t="shared" si="10"/>
        <v>12</v>
      </c>
      <c r="BJ27" s="44" t="e">
        <f t="shared" si="10"/>
        <v>#NUM!</v>
      </c>
      <c r="BK27" s="44">
        <f t="shared" si="10"/>
        <v>1.246</v>
      </c>
      <c r="BL27" s="44">
        <f t="shared" si="10"/>
        <v>1.3480000000000001</v>
      </c>
      <c r="BM27" s="44">
        <f t="shared" si="10"/>
        <v>-6.52</v>
      </c>
      <c r="BN27" s="44" t="e">
        <f t="shared" si="10"/>
        <v>#NUM!</v>
      </c>
      <c r="BO27" s="45" t="e">
        <f t="shared" si="10"/>
        <v>#NUM!</v>
      </c>
    </row>
    <row r="28" spans="1:67" x14ac:dyDescent="0.25">
      <c r="A28" s="36" t="s">
        <v>73</v>
      </c>
      <c r="B28" s="13"/>
      <c r="C28" s="14">
        <f t="shared" ref="C28:AH28" si="11">_xlfn.PERCENTILE.INC(C5:C21,0.5)</f>
        <v>7.88</v>
      </c>
      <c r="D28" s="14">
        <f t="shared" si="11"/>
        <v>177</v>
      </c>
      <c r="E28" s="14">
        <f t="shared" si="11"/>
        <v>120</v>
      </c>
      <c r="F28" s="14">
        <f t="shared" si="11"/>
        <v>109</v>
      </c>
      <c r="G28" s="14">
        <f t="shared" si="11"/>
        <v>127.10000000000001</v>
      </c>
      <c r="H28" s="14">
        <f t="shared" si="11"/>
        <v>2</v>
      </c>
      <c r="I28" s="15">
        <f t="shared" si="11"/>
        <v>0.95</v>
      </c>
      <c r="J28" s="13">
        <f t="shared" si="11"/>
        <v>0.04</v>
      </c>
      <c r="K28" s="14" t="e">
        <f t="shared" si="11"/>
        <v>#NUM!</v>
      </c>
      <c r="L28" s="14">
        <f t="shared" si="11"/>
        <v>2E-3</v>
      </c>
      <c r="M28" s="14" t="e">
        <f t="shared" si="11"/>
        <v>#NUM!</v>
      </c>
      <c r="N28" s="14">
        <f t="shared" si="11"/>
        <v>1.95E-2</v>
      </c>
      <c r="O28" s="14" t="e">
        <f t="shared" si="11"/>
        <v>#NUM!</v>
      </c>
      <c r="P28" s="14" t="e">
        <f t="shared" si="11"/>
        <v>#NUM!</v>
      </c>
      <c r="Q28" s="14">
        <f t="shared" si="11"/>
        <v>1E-3</v>
      </c>
      <c r="R28" s="14">
        <f t="shared" si="11"/>
        <v>2.5000000000000001E-3</v>
      </c>
      <c r="S28" s="14">
        <f t="shared" si="11"/>
        <v>0.28499999999999998</v>
      </c>
      <c r="T28" s="14" t="e">
        <f t="shared" si="11"/>
        <v>#NUM!</v>
      </c>
      <c r="U28" s="14">
        <f t="shared" si="11"/>
        <v>0.13</v>
      </c>
      <c r="V28" s="14" t="e">
        <f t="shared" si="11"/>
        <v>#NUM!</v>
      </c>
      <c r="W28" s="14">
        <f t="shared" si="11"/>
        <v>2E-3</v>
      </c>
      <c r="X28" s="14">
        <f t="shared" si="11"/>
        <v>1E-3</v>
      </c>
      <c r="Y28" s="14" t="e">
        <f t="shared" si="11"/>
        <v>#NUM!</v>
      </c>
      <c r="Z28" s="14" t="e">
        <f t="shared" si="11"/>
        <v>#NUM!</v>
      </c>
      <c r="AA28" s="14" t="e">
        <f t="shared" si="11"/>
        <v>#NUM!</v>
      </c>
      <c r="AB28" s="15">
        <f t="shared" si="11"/>
        <v>1.2E-2</v>
      </c>
      <c r="AC28" s="13">
        <f t="shared" si="11"/>
        <v>0.42</v>
      </c>
      <c r="AD28" s="14" t="e">
        <f t="shared" si="11"/>
        <v>#NUM!</v>
      </c>
      <c r="AE28" s="14">
        <f t="shared" si="11"/>
        <v>2E-3</v>
      </c>
      <c r="AF28" s="14" t="e">
        <f t="shared" si="11"/>
        <v>#NUM!</v>
      </c>
      <c r="AG28" s="14">
        <f t="shared" si="11"/>
        <v>2.1999999999999999E-2</v>
      </c>
      <c r="AH28" s="14">
        <f t="shared" si="11"/>
        <v>1E-4</v>
      </c>
      <c r="AI28" s="14">
        <f t="shared" ref="AI28:BO28" si="12">_xlfn.PERCENTILE.INC(AI5:AI21,0.5)</f>
        <v>2E-3</v>
      </c>
      <c r="AJ28" s="14">
        <f t="shared" si="12"/>
        <v>2E-3</v>
      </c>
      <c r="AK28" s="14">
        <f t="shared" si="12"/>
        <v>1.5E-3</v>
      </c>
      <c r="AL28" s="14">
        <f t="shared" si="12"/>
        <v>0.59</v>
      </c>
      <c r="AM28" s="14">
        <f t="shared" si="12"/>
        <v>2E-3</v>
      </c>
      <c r="AN28" s="14">
        <f t="shared" si="12"/>
        <v>0.19</v>
      </c>
      <c r="AO28" s="14" t="e">
        <f t="shared" si="12"/>
        <v>#NUM!</v>
      </c>
      <c r="AP28" s="14">
        <f t="shared" si="12"/>
        <v>2E-3</v>
      </c>
      <c r="AQ28" s="14">
        <f t="shared" si="12"/>
        <v>2E-3</v>
      </c>
      <c r="AR28" s="14" t="e">
        <f t="shared" si="12"/>
        <v>#NUM!</v>
      </c>
      <c r="AS28" s="14">
        <f t="shared" si="12"/>
        <v>4.5000000000000003E-5</v>
      </c>
      <c r="AT28" s="14" t="e">
        <f t="shared" si="12"/>
        <v>#NUM!</v>
      </c>
      <c r="AU28" s="97">
        <f t="shared" si="12"/>
        <v>8.5000000000000006E-3</v>
      </c>
      <c r="AV28" s="13">
        <f t="shared" si="12"/>
        <v>86</v>
      </c>
      <c r="AW28" s="14">
        <f t="shared" si="12"/>
        <v>86</v>
      </c>
      <c r="AX28" s="14" t="e">
        <f t="shared" si="12"/>
        <v>#NUM!</v>
      </c>
      <c r="AY28" s="14" t="e">
        <f t="shared" si="12"/>
        <v>#NUM!</v>
      </c>
      <c r="AZ28" s="14">
        <f t="shared" si="12"/>
        <v>50</v>
      </c>
      <c r="BA28" s="14">
        <f t="shared" si="12"/>
        <v>6</v>
      </c>
      <c r="BB28" s="14" t="e">
        <f t="shared" si="12"/>
        <v>#NUM!</v>
      </c>
      <c r="BC28" s="14">
        <f t="shared" si="12"/>
        <v>13</v>
      </c>
      <c r="BD28" s="14" t="e">
        <f t="shared" si="12"/>
        <v>#NUM!</v>
      </c>
      <c r="BE28" s="14">
        <f t="shared" si="12"/>
        <v>5</v>
      </c>
      <c r="BF28" s="14" t="e">
        <f t="shared" si="12"/>
        <v>#NUM!</v>
      </c>
      <c r="BG28" s="14">
        <f t="shared" si="12"/>
        <v>3</v>
      </c>
      <c r="BH28" s="14" t="e">
        <f t="shared" si="12"/>
        <v>#NUM!</v>
      </c>
      <c r="BI28" s="14">
        <f t="shared" si="12"/>
        <v>13</v>
      </c>
      <c r="BJ28" s="14" t="e">
        <f t="shared" si="12"/>
        <v>#NUM!</v>
      </c>
      <c r="BK28" s="14">
        <f t="shared" si="12"/>
        <v>1.71</v>
      </c>
      <c r="BL28" s="14">
        <f t="shared" si="12"/>
        <v>1.86</v>
      </c>
      <c r="BM28" s="14">
        <f t="shared" si="12"/>
        <v>-5.65</v>
      </c>
      <c r="BN28" s="14" t="e">
        <f t="shared" si="12"/>
        <v>#NUM!</v>
      </c>
      <c r="BO28" s="15" t="e">
        <f t="shared" si="12"/>
        <v>#NUM!</v>
      </c>
    </row>
    <row r="29" spans="1:67" x14ac:dyDescent="0.25">
      <c r="A29" s="42" t="s">
        <v>30</v>
      </c>
      <c r="B29" s="43"/>
      <c r="C29" s="44">
        <f t="shared" ref="C29:AH29" si="13">_xlfn.PERCENTILE.INC(C5:C21,0.8)</f>
        <v>7.9479999999999995</v>
      </c>
      <c r="D29" s="44">
        <f t="shared" si="13"/>
        <v>223.4</v>
      </c>
      <c r="E29" s="44">
        <f t="shared" si="13"/>
        <v>120</v>
      </c>
      <c r="F29" s="44">
        <f t="shared" si="13"/>
        <v>135</v>
      </c>
      <c r="G29" s="44">
        <f t="shared" si="13"/>
        <v>238</v>
      </c>
      <c r="H29" s="44">
        <f t="shared" si="13"/>
        <v>2</v>
      </c>
      <c r="I29" s="45">
        <f t="shared" si="13"/>
        <v>1.6400000000000001</v>
      </c>
      <c r="J29" s="43">
        <f t="shared" si="13"/>
        <v>0.28000000000000003</v>
      </c>
      <c r="K29" s="44" t="e">
        <f t="shared" si="13"/>
        <v>#NUM!</v>
      </c>
      <c r="L29" s="44">
        <f t="shared" si="13"/>
        <v>2E-3</v>
      </c>
      <c r="M29" s="44" t="e">
        <f t="shared" si="13"/>
        <v>#NUM!</v>
      </c>
      <c r="N29" s="44">
        <f t="shared" si="13"/>
        <v>1.9800000000000002E-2</v>
      </c>
      <c r="O29" s="44" t="e">
        <f t="shared" si="13"/>
        <v>#NUM!</v>
      </c>
      <c r="P29" s="44" t="e">
        <f t="shared" si="13"/>
        <v>#NUM!</v>
      </c>
      <c r="Q29" s="44">
        <f t="shared" si="13"/>
        <v>1E-3</v>
      </c>
      <c r="R29" s="44">
        <f t="shared" si="13"/>
        <v>3.0000000000000001E-3</v>
      </c>
      <c r="S29" s="44">
        <f t="shared" si="13"/>
        <v>0.43599999999999994</v>
      </c>
      <c r="T29" s="44" t="e">
        <f t="shared" si="13"/>
        <v>#NUM!</v>
      </c>
      <c r="U29" s="44">
        <f t="shared" si="13"/>
        <v>0.27540000000000003</v>
      </c>
      <c r="V29" s="44" t="e">
        <f t="shared" si="13"/>
        <v>#NUM!</v>
      </c>
      <c r="W29" s="44">
        <f t="shared" si="13"/>
        <v>2E-3</v>
      </c>
      <c r="X29" s="44">
        <f t="shared" si="13"/>
        <v>1.8000000000000008E-3</v>
      </c>
      <c r="Y29" s="44" t="e">
        <f t="shared" si="13"/>
        <v>#NUM!</v>
      </c>
      <c r="Z29" s="44" t="e">
        <f t="shared" si="13"/>
        <v>#NUM!</v>
      </c>
      <c r="AA29" s="44" t="e">
        <f t="shared" si="13"/>
        <v>#NUM!</v>
      </c>
      <c r="AB29" s="45">
        <f t="shared" si="13"/>
        <v>1.5200000000000003E-2</v>
      </c>
      <c r="AC29" s="43">
        <f t="shared" si="13"/>
        <v>2.5940000000000003</v>
      </c>
      <c r="AD29" s="44" t="e">
        <f t="shared" si="13"/>
        <v>#NUM!</v>
      </c>
      <c r="AE29" s="44">
        <f t="shared" si="13"/>
        <v>4.0000000000000001E-3</v>
      </c>
      <c r="AF29" s="44" t="e">
        <f t="shared" si="13"/>
        <v>#NUM!</v>
      </c>
      <c r="AG29" s="44">
        <f t="shared" si="13"/>
        <v>3.8800000000000001E-2</v>
      </c>
      <c r="AH29" s="44">
        <f t="shared" si="13"/>
        <v>1E-4</v>
      </c>
      <c r="AI29" s="44">
        <f t="shared" ref="AI29:BO29" si="14">_xlfn.PERCENTILE.INC(AI5:AI21,0.8)</f>
        <v>2E-3</v>
      </c>
      <c r="AJ29" s="44">
        <f t="shared" si="14"/>
        <v>2.8000000000000008E-3</v>
      </c>
      <c r="AK29" s="44">
        <f t="shared" si="14"/>
        <v>2E-3</v>
      </c>
      <c r="AL29" s="44">
        <f t="shared" si="14"/>
        <v>1.1800000000000002</v>
      </c>
      <c r="AM29" s="44">
        <f t="shared" si="14"/>
        <v>2.4000000000000002E-3</v>
      </c>
      <c r="AN29" s="44">
        <f t="shared" si="14"/>
        <v>0.39980000000000004</v>
      </c>
      <c r="AO29" s="44" t="e">
        <f t="shared" si="14"/>
        <v>#NUM!</v>
      </c>
      <c r="AP29" s="44">
        <f t="shared" si="14"/>
        <v>2E-3</v>
      </c>
      <c r="AQ29" s="44">
        <f t="shared" si="14"/>
        <v>3.2000000000000015E-3</v>
      </c>
      <c r="AR29" s="44" t="e">
        <f t="shared" si="14"/>
        <v>#NUM!</v>
      </c>
      <c r="AS29" s="44">
        <f t="shared" si="14"/>
        <v>5.3999999999999998E-5</v>
      </c>
      <c r="AT29" s="44" t="e">
        <f t="shared" si="14"/>
        <v>#NUM!</v>
      </c>
      <c r="AU29" s="98">
        <f t="shared" si="14"/>
        <v>1.2E-2</v>
      </c>
      <c r="AV29" s="43">
        <f t="shared" si="14"/>
        <v>102.4</v>
      </c>
      <c r="AW29" s="44">
        <f t="shared" si="14"/>
        <v>102.4</v>
      </c>
      <c r="AX29" s="44" t="e">
        <f t="shared" si="14"/>
        <v>#NUM!</v>
      </c>
      <c r="AY29" s="44" t="e">
        <f t="shared" si="14"/>
        <v>#NUM!</v>
      </c>
      <c r="AZ29" s="44">
        <f t="shared" si="14"/>
        <v>78</v>
      </c>
      <c r="BA29" s="44">
        <f t="shared" si="14"/>
        <v>8.8000000000000007</v>
      </c>
      <c r="BB29" s="44" t="e">
        <f t="shared" si="14"/>
        <v>#NUM!</v>
      </c>
      <c r="BC29" s="44">
        <f t="shared" si="14"/>
        <v>19.8</v>
      </c>
      <c r="BD29" s="44" t="e">
        <f t="shared" si="14"/>
        <v>#NUM!</v>
      </c>
      <c r="BE29" s="44">
        <f t="shared" si="14"/>
        <v>6.8000000000000007</v>
      </c>
      <c r="BF29" s="44" t="e">
        <f t="shared" si="14"/>
        <v>#NUM!</v>
      </c>
      <c r="BG29" s="44">
        <f t="shared" si="14"/>
        <v>4</v>
      </c>
      <c r="BH29" s="44" t="e">
        <f t="shared" si="14"/>
        <v>#NUM!</v>
      </c>
      <c r="BI29" s="44">
        <f t="shared" si="14"/>
        <v>20.6</v>
      </c>
      <c r="BJ29" s="44" t="e">
        <f t="shared" si="14"/>
        <v>#NUM!</v>
      </c>
      <c r="BK29" s="44">
        <f t="shared" si="14"/>
        <v>2.238</v>
      </c>
      <c r="BL29" s="44">
        <f t="shared" si="14"/>
        <v>2.464</v>
      </c>
      <c r="BM29" s="44">
        <f t="shared" si="14"/>
        <v>-4.7799999999999994</v>
      </c>
      <c r="BN29" s="44" t="e">
        <f t="shared" si="14"/>
        <v>#NUM!</v>
      </c>
      <c r="BO29" s="45" t="e">
        <f t="shared" si="14"/>
        <v>#NUM!</v>
      </c>
    </row>
    <row r="30" spans="1:67" x14ac:dyDescent="0.25">
      <c r="A30" s="36" t="s">
        <v>65</v>
      </c>
      <c r="B30" s="13"/>
      <c r="C30" s="14">
        <f t="shared" ref="C30:AH30" si="15">_xlfn.PERCENTILE.INC(C5:C21,0.95)</f>
        <v>8.1319999999999997</v>
      </c>
      <c r="D30" s="14">
        <f t="shared" si="15"/>
        <v>273.99999999999989</v>
      </c>
      <c r="E30" s="14">
        <f t="shared" si="15"/>
        <v>120</v>
      </c>
      <c r="F30" s="14">
        <f t="shared" si="15"/>
        <v>177.99999999999991</v>
      </c>
      <c r="G30" s="14">
        <f t="shared" si="15"/>
        <v>247</v>
      </c>
      <c r="H30" s="14">
        <f t="shared" si="15"/>
        <v>3.2999999999999989</v>
      </c>
      <c r="I30" s="15">
        <f t="shared" si="15"/>
        <v>1.8</v>
      </c>
      <c r="J30" s="13">
        <f t="shared" si="15"/>
        <v>0.29599999999999999</v>
      </c>
      <c r="K30" s="14" t="e">
        <f t="shared" si="15"/>
        <v>#NUM!</v>
      </c>
      <c r="L30" s="14">
        <f t="shared" si="15"/>
        <v>3.0000000000000001E-3</v>
      </c>
      <c r="M30" s="14" t="e">
        <f t="shared" si="15"/>
        <v>#NUM!</v>
      </c>
      <c r="N30" s="14">
        <f t="shared" si="15"/>
        <v>1.9949999999999999E-2</v>
      </c>
      <c r="O30" s="14" t="e">
        <f t="shared" si="15"/>
        <v>#NUM!</v>
      </c>
      <c r="P30" s="14" t="e">
        <f t="shared" si="15"/>
        <v>#NUM!</v>
      </c>
      <c r="Q30" s="14">
        <f t="shared" si="15"/>
        <v>1E-3</v>
      </c>
      <c r="R30" s="14">
        <f t="shared" si="15"/>
        <v>3.0000000000000001E-3</v>
      </c>
      <c r="S30" s="14">
        <f t="shared" si="15"/>
        <v>0.59899999999999987</v>
      </c>
      <c r="T30" s="14" t="e">
        <f t="shared" si="15"/>
        <v>#NUM!</v>
      </c>
      <c r="U30" s="14">
        <f t="shared" si="15"/>
        <v>0.31804999999999994</v>
      </c>
      <c r="V30" s="14" t="e">
        <f t="shared" si="15"/>
        <v>#NUM!</v>
      </c>
      <c r="W30" s="14">
        <f t="shared" si="15"/>
        <v>3.4499999999999995E-3</v>
      </c>
      <c r="X30" s="14">
        <f t="shared" si="15"/>
        <v>2E-3</v>
      </c>
      <c r="Y30" s="14" t="e">
        <f t="shared" si="15"/>
        <v>#NUM!</v>
      </c>
      <c r="Z30" s="14" t="e">
        <f t="shared" si="15"/>
        <v>#NUM!</v>
      </c>
      <c r="AA30" s="14" t="e">
        <f t="shared" si="15"/>
        <v>#NUM!</v>
      </c>
      <c r="AB30" s="15">
        <f t="shared" si="15"/>
        <v>2.4799999999999996E-2</v>
      </c>
      <c r="AC30" s="13">
        <f t="shared" si="15"/>
        <v>5.9639999999999969</v>
      </c>
      <c r="AD30" s="14" t="e">
        <f t="shared" si="15"/>
        <v>#NUM!</v>
      </c>
      <c r="AE30" s="14">
        <f t="shared" si="15"/>
        <v>6.0000000000000001E-3</v>
      </c>
      <c r="AF30" s="14" t="e">
        <f t="shared" si="15"/>
        <v>#NUM!</v>
      </c>
      <c r="AG30" s="14">
        <f t="shared" si="15"/>
        <v>4.7199999999999999E-2</v>
      </c>
      <c r="AH30" s="14">
        <f t="shared" si="15"/>
        <v>1E-4</v>
      </c>
      <c r="AI30" s="14">
        <f t="shared" ref="AI30:BO30" si="16">_xlfn.PERCENTILE.INC(AI5:AI21,0.95)</f>
        <v>2E-3</v>
      </c>
      <c r="AJ30" s="14">
        <f t="shared" si="16"/>
        <v>3.0000000000000001E-3</v>
      </c>
      <c r="AK30" s="14">
        <f t="shared" si="16"/>
        <v>2E-3</v>
      </c>
      <c r="AL30" s="14">
        <f t="shared" si="16"/>
        <v>2.423</v>
      </c>
      <c r="AM30" s="14">
        <f t="shared" si="16"/>
        <v>2.8499999999999997E-3</v>
      </c>
      <c r="AN30" s="14">
        <f t="shared" si="16"/>
        <v>0.55859999999999954</v>
      </c>
      <c r="AO30" s="14" t="e">
        <f t="shared" si="16"/>
        <v>#NUM!</v>
      </c>
      <c r="AP30" s="14">
        <f t="shared" si="16"/>
        <v>3.8999999999999985E-3</v>
      </c>
      <c r="AQ30" s="14">
        <f t="shared" si="16"/>
        <v>4.0000000000000001E-3</v>
      </c>
      <c r="AR30" s="14" t="e">
        <f t="shared" si="16"/>
        <v>#NUM!</v>
      </c>
      <c r="AS30" s="14">
        <f t="shared" si="16"/>
        <v>5.8499999999999999E-5</v>
      </c>
      <c r="AT30" s="14" t="e">
        <f t="shared" si="16"/>
        <v>#NUM!</v>
      </c>
      <c r="AU30" s="97">
        <f t="shared" si="16"/>
        <v>1.265E-2</v>
      </c>
      <c r="AV30" s="13">
        <f t="shared" si="16"/>
        <v>121.49999999999997</v>
      </c>
      <c r="AW30" s="14">
        <f t="shared" si="16"/>
        <v>121.49999999999997</v>
      </c>
      <c r="AX30" s="14" t="e">
        <f t="shared" si="16"/>
        <v>#NUM!</v>
      </c>
      <c r="AY30" s="14" t="e">
        <f t="shared" si="16"/>
        <v>#NUM!</v>
      </c>
      <c r="AZ30" s="14">
        <f t="shared" si="16"/>
        <v>112.4</v>
      </c>
      <c r="BA30" s="14">
        <f t="shared" si="16"/>
        <v>11.399999999999991</v>
      </c>
      <c r="BB30" s="14" t="e">
        <f t="shared" si="16"/>
        <v>#NUM!</v>
      </c>
      <c r="BC30" s="14">
        <f t="shared" si="16"/>
        <v>29.2</v>
      </c>
      <c r="BD30" s="14" t="e">
        <f t="shared" si="16"/>
        <v>#NUM!</v>
      </c>
      <c r="BE30" s="14">
        <f t="shared" si="16"/>
        <v>9.1999999999999993</v>
      </c>
      <c r="BF30" s="14" t="e">
        <f t="shared" si="16"/>
        <v>#NUM!</v>
      </c>
      <c r="BG30" s="14">
        <f t="shared" si="16"/>
        <v>5.3999999999999986</v>
      </c>
      <c r="BH30" s="14" t="e">
        <f t="shared" si="16"/>
        <v>#NUM!</v>
      </c>
      <c r="BI30" s="14">
        <f t="shared" si="16"/>
        <v>25.999999999999996</v>
      </c>
      <c r="BJ30" s="14" t="e">
        <f t="shared" si="16"/>
        <v>#NUM!</v>
      </c>
      <c r="BK30" s="14">
        <f t="shared" si="16"/>
        <v>2.653999999999999</v>
      </c>
      <c r="BL30" s="14">
        <f t="shared" si="16"/>
        <v>3.5229999999999997</v>
      </c>
      <c r="BM30" s="14">
        <f t="shared" si="16"/>
        <v>-4.3450000000000006</v>
      </c>
      <c r="BN30" s="14" t="e">
        <f t="shared" si="16"/>
        <v>#NUM!</v>
      </c>
      <c r="BO30" s="15" t="e">
        <f t="shared" si="16"/>
        <v>#NUM!</v>
      </c>
    </row>
    <row r="31" spans="1:67" ht="15.75" thickBot="1" x14ac:dyDescent="0.3">
      <c r="A31" s="47" t="s">
        <v>28</v>
      </c>
      <c r="B31" s="48"/>
      <c r="C31" s="49">
        <f t="shared" ref="C31:AH31" si="17">MAX(C5:C21)</f>
        <v>8.27</v>
      </c>
      <c r="D31" s="49">
        <f t="shared" si="17"/>
        <v>334</v>
      </c>
      <c r="E31" s="49">
        <f t="shared" si="17"/>
        <v>120</v>
      </c>
      <c r="F31" s="49">
        <f t="shared" si="17"/>
        <v>217</v>
      </c>
      <c r="G31" s="49">
        <f t="shared" si="17"/>
        <v>250</v>
      </c>
      <c r="H31" s="49">
        <f t="shared" si="17"/>
        <v>4</v>
      </c>
      <c r="I31" s="50">
        <f t="shared" si="17"/>
        <v>1.8</v>
      </c>
      <c r="J31" s="48">
        <f t="shared" si="17"/>
        <v>0.31</v>
      </c>
      <c r="K31" s="49">
        <f t="shared" si="17"/>
        <v>0</v>
      </c>
      <c r="L31" s="49">
        <f t="shared" si="17"/>
        <v>3.0000000000000001E-3</v>
      </c>
      <c r="M31" s="49">
        <f t="shared" si="17"/>
        <v>0</v>
      </c>
      <c r="N31" s="49">
        <f t="shared" si="17"/>
        <v>0.02</v>
      </c>
      <c r="O31" s="49">
        <f t="shared" si="17"/>
        <v>0</v>
      </c>
      <c r="P31" s="49">
        <f t="shared" si="17"/>
        <v>0</v>
      </c>
      <c r="Q31" s="49">
        <f t="shared" si="17"/>
        <v>1E-3</v>
      </c>
      <c r="R31" s="49">
        <f t="shared" si="17"/>
        <v>3.0000000000000001E-3</v>
      </c>
      <c r="S31" s="49">
        <f t="shared" si="17"/>
        <v>0.68</v>
      </c>
      <c r="T31" s="49">
        <f t="shared" si="17"/>
        <v>0</v>
      </c>
      <c r="U31" s="49">
        <f t="shared" si="17"/>
        <v>0.35599999999999998</v>
      </c>
      <c r="V31" s="49">
        <f t="shared" si="17"/>
        <v>0</v>
      </c>
      <c r="W31" s="49">
        <f t="shared" si="17"/>
        <v>4.0000000000000001E-3</v>
      </c>
      <c r="X31" s="49">
        <f t="shared" si="17"/>
        <v>2E-3</v>
      </c>
      <c r="Y31" s="49">
        <f t="shared" si="17"/>
        <v>0</v>
      </c>
      <c r="Z31" s="49">
        <f t="shared" si="17"/>
        <v>0</v>
      </c>
      <c r="AA31" s="49">
        <f t="shared" si="17"/>
        <v>0</v>
      </c>
      <c r="AB31" s="50">
        <f t="shared" si="17"/>
        <v>2.8000000000000001E-2</v>
      </c>
      <c r="AC31" s="48">
        <f t="shared" si="17"/>
        <v>9.82</v>
      </c>
      <c r="AD31" s="49">
        <f t="shared" si="17"/>
        <v>0</v>
      </c>
      <c r="AE31" s="49">
        <f t="shared" si="17"/>
        <v>6.0000000000000001E-3</v>
      </c>
      <c r="AF31" s="49">
        <f t="shared" si="17"/>
        <v>0</v>
      </c>
      <c r="AG31" s="49">
        <f t="shared" si="17"/>
        <v>0.05</v>
      </c>
      <c r="AH31" s="49">
        <f t="shared" si="17"/>
        <v>1E-4</v>
      </c>
      <c r="AI31" s="49">
        <f t="shared" ref="AI31:BO31" si="18">MAX(AI5:AI21)</f>
        <v>2E-3</v>
      </c>
      <c r="AJ31" s="49">
        <f t="shared" si="18"/>
        <v>3.0000000000000001E-3</v>
      </c>
      <c r="AK31" s="49">
        <f t="shared" si="18"/>
        <v>2E-3</v>
      </c>
      <c r="AL31" s="49">
        <f t="shared" si="18"/>
        <v>2.5</v>
      </c>
      <c r="AM31" s="49">
        <f t="shared" si="18"/>
        <v>3.0000000000000001E-3</v>
      </c>
      <c r="AN31" s="49">
        <f t="shared" si="18"/>
        <v>0.753</v>
      </c>
      <c r="AO31" s="49">
        <f t="shared" si="18"/>
        <v>0</v>
      </c>
      <c r="AP31" s="49">
        <f t="shared" si="18"/>
        <v>5.0000000000000001E-3</v>
      </c>
      <c r="AQ31" s="49">
        <f t="shared" si="18"/>
        <v>4.0000000000000001E-3</v>
      </c>
      <c r="AR31" s="49">
        <f t="shared" si="18"/>
        <v>0</v>
      </c>
      <c r="AS31" s="49">
        <f t="shared" si="18"/>
        <v>6.0000000000000002E-5</v>
      </c>
      <c r="AT31" s="49">
        <f t="shared" si="18"/>
        <v>0</v>
      </c>
      <c r="AU31" s="99">
        <f t="shared" si="18"/>
        <v>1.2999999999999999E-2</v>
      </c>
      <c r="AV31" s="48">
        <f t="shared" si="18"/>
        <v>139</v>
      </c>
      <c r="AW31" s="49">
        <f t="shared" si="18"/>
        <v>139</v>
      </c>
      <c r="AX31" s="49">
        <f t="shared" si="18"/>
        <v>0</v>
      </c>
      <c r="AY31" s="49">
        <f t="shared" si="18"/>
        <v>0</v>
      </c>
      <c r="AZ31" s="49">
        <f t="shared" si="18"/>
        <v>114</v>
      </c>
      <c r="BA31" s="49">
        <f t="shared" si="18"/>
        <v>21</v>
      </c>
      <c r="BB31" s="49">
        <f t="shared" si="18"/>
        <v>0</v>
      </c>
      <c r="BC31" s="49">
        <f t="shared" si="18"/>
        <v>30</v>
      </c>
      <c r="BD31" s="49">
        <f t="shared" si="18"/>
        <v>0</v>
      </c>
      <c r="BE31" s="49">
        <f t="shared" si="18"/>
        <v>10</v>
      </c>
      <c r="BF31" s="49">
        <f t="shared" si="18"/>
        <v>0</v>
      </c>
      <c r="BG31" s="49">
        <f t="shared" si="18"/>
        <v>7</v>
      </c>
      <c r="BH31" s="49">
        <f t="shared" si="18"/>
        <v>0</v>
      </c>
      <c r="BI31" s="49">
        <f t="shared" si="18"/>
        <v>30</v>
      </c>
      <c r="BJ31" s="49">
        <f t="shared" si="18"/>
        <v>0</v>
      </c>
      <c r="BK31" s="49">
        <f t="shared" si="18"/>
        <v>3.41</v>
      </c>
      <c r="BL31" s="49">
        <f t="shared" si="18"/>
        <v>3.67</v>
      </c>
      <c r="BM31" s="49">
        <f t="shared" si="18"/>
        <v>-4.2</v>
      </c>
      <c r="BN31" s="49">
        <f t="shared" si="18"/>
        <v>0</v>
      </c>
      <c r="BO31" s="50">
        <f t="shared" si="18"/>
        <v>0</v>
      </c>
    </row>
    <row r="38" spans="25:25" x14ac:dyDescent="0.25">
      <c r="Y38" s="69"/>
    </row>
    <row r="39" spans="25:25" x14ac:dyDescent="0.25">
      <c r="Y39" s="69"/>
    </row>
    <row r="40" spans="25:25" x14ac:dyDescent="0.25">
      <c r="Y40" s="69"/>
    </row>
    <row r="41" spans="25:25" x14ac:dyDescent="0.25">
      <c r="Y41" s="69"/>
    </row>
    <row r="42" spans="25:25" x14ac:dyDescent="0.25">
      <c r="Y42" s="69"/>
    </row>
    <row r="44" spans="25:25" x14ac:dyDescent="0.25">
      <c r="Y44" s="69"/>
    </row>
    <row r="45" spans="25:25" x14ac:dyDescent="0.25">
      <c r="Y45" s="69"/>
    </row>
    <row r="46" spans="25:25" x14ac:dyDescent="0.25">
      <c r="Y46" s="69"/>
    </row>
    <row r="47" spans="25:25" x14ac:dyDescent="0.25">
      <c r="Y47" s="69"/>
    </row>
    <row r="48" spans="25:25" x14ac:dyDescent="0.25">
      <c r="Y48" s="69"/>
    </row>
    <row r="49" spans="25:25" x14ac:dyDescent="0.25">
      <c r="Y49" s="69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2162-E640-4F51-817D-77295B99B18F}">
  <sheetPr>
    <pageSetUpPr fitToPage="1"/>
  </sheetPr>
  <dimension ref="A1:BO35"/>
  <sheetViews>
    <sheetView workbookViewId="0">
      <selection activeCell="K11" sqref="K11"/>
    </sheetView>
  </sheetViews>
  <sheetFormatPr defaultRowHeight="15" x14ac:dyDescent="0.25"/>
  <cols>
    <col min="1" max="1" width="22.85546875" customWidth="1"/>
    <col min="2" max="2" width="4" bestFit="1" customWidth="1"/>
    <col min="3" max="3" width="8.140625" bestFit="1" customWidth="1"/>
    <col min="4" max="4" width="6.5703125" bestFit="1" customWidth="1"/>
    <col min="5" max="5" width="10.85546875" bestFit="1" customWidth="1"/>
    <col min="6" max="6" width="9.5703125" bestFit="1" customWidth="1"/>
    <col min="7" max="7" width="9" bestFit="1" customWidth="1"/>
    <col min="8" max="8" width="8.85546875" bestFit="1" customWidth="1"/>
    <col min="9" max="9" width="8.42578125" bestFit="1" customWidth="1"/>
    <col min="10" max="10" width="10.85546875" bestFit="1" customWidth="1"/>
    <col min="11" max="11" width="10.85546875" customWidth="1"/>
    <col min="12" max="12" width="9.5703125" bestFit="1" customWidth="1"/>
    <col min="13" max="14" width="9.5703125" customWidth="1"/>
    <col min="15" max="15" width="9.42578125" bestFit="1" customWidth="1"/>
    <col min="16" max="16" width="10.140625" bestFit="1" customWidth="1"/>
    <col min="17" max="17" width="9.5703125" customWidth="1"/>
    <col min="18" max="18" width="9.5703125" bestFit="1" customWidth="1"/>
    <col min="19" max="19" width="9.5703125" customWidth="1"/>
    <col min="20" max="20" width="9.5703125" bestFit="1" customWidth="1"/>
    <col min="21" max="21" width="11.140625" bestFit="1" customWidth="1"/>
    <col min="22" max="22" width="10.5703125" bestFit="1" customWidth="1"/>
    <col min="23" max="23" width="12.7109375" customWidth="1"/>
    <col min="24" max="24" width="9.5703125" bestFit="1" customWidth="1"/>
    <col min="25" max="25" width="9.42578125" customWidth="1"/>
    <col min="26" max="26" width="11" customWidth="1"/>
    <col min="27" max="27" width="9.5703125" bestFit="1" customWidth="1"/>
    <col min="28" max="28" width="9.5703125" customWidth="1"/>
    <col min="29" max="29" width="10.85546875" bestFit="1" customWidth="1"/>
    <col min="30" max="30" width="10.85546875" customWidth="1"/>
    <col min="31" max="31" width="9.5703125" bestFit="1" customWidth="1"/>
    <col min="32" max="33" width="9.5703125" customWidth="1"/>
    <col min="34" max="34" width="9.42578125" bestFit="1" customWidth="1"/>
    <col min="35" max="35" width="10.140625" bestFit="1" customWidth="1"/>
    <col min="36" max="36" width="9.5703125" customWidth="1"/>
    <col min="37" max="37" width="9.5703125" bestFit="1" customWidth="1"/>
    <col min="38" max="38" width="9.5703125" customWidth="1"/>
    <col min="39" max="39" width="9.5703125" bestFit="1" customWidth="1"/>
    <col min="40" max="40" width="11.140625" bestFit="1" customWidth="1"/>
    <col min="41" max="41" width="10.5703125" bestFit="1" customWidth="1"/>
    <col min="42" max="42" width="12.7109375" customWidth="1"/>
    <col min="43" max="43" width="9.5703125" bestFit="1" customWidth="1"/>
    <col min="44" max="44" width="9.42578125" customWidth="1"/>
    <col min="45" max="45" width="11" customWidth="1"/>
    <col min="46" max="47" width="9.5703125" customWidth="1"/>
    <col min="48" max="48" width="9.42578125" bestFit="1" customWidth="1"/>
    <col min="49" max="49" width="12.42578125" customWidth="1"/>
    <col min="50" max="50" width="10.42578125" customWidth="1"/>
    <col min="51" max="52" width="10.140625" customWidth="1"/>
    <col min="54" max="54" width="11.85546875" customWidth="1"/>
    <col min="56" max="56" width="13" customWidth="1"/>
    <col min="57" max="58" width="11.140625" customWidth="1"/>
    <col min="59" max="60" width="10.42578125" customWidth="1"/>
    <col min="62" max="62" width="10" customWidth="1"/>
  </cols>
  <sheetData>
    <row r="1" spans="1:67" ht="15.75" thickBot="1" x14ac:dyDescent="0.3">
      <c r="A1" s="86" t="s">
        <v>92</v>
      </c>
      <c r="B1" s="133" t="s">
        <v>61</v>
      </c>
      <c r="C1" s="134"/>
      <c r="D1" s="134"/>
      <c r="E1" s="134"/>
      <c r="F1" s="134"/>
      <c r="G1" s="134"/>
      <c r="H1" s="134"/>
      <c r="I1" s="134"/>
      <c r="J1" s="134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</row>
    <row r="2" spans="1:67" ht="45" x14ac:dyDescent="0.25">
      <c r="A2" s="21" t="s">
        <v>0</v>
      </c>
      <c r="B2" s="31"/>
      <c r="C2" s="32" t="s">
        <v>1</v>
      </c>
      <c r="D2" s="33" t="s">
        <v>2</v>
      </c>
      <c r="E2" s="33" t="s">
        <v>76</v>
      </c>
      <c r="F2" s="33" t="s">
        <v>75</v>
      </c>
      <c r="G2" s="33" t="s">
        <v>3</v>
      </c>
      <c r="H2" s="34" t="s">
        <v>74</v>
      </c>
      <c r="I2" s="35" t="s">
        <v>4</v>
      </c>
      <c r="J2" s="1" t="s">
        <v>31</v>
      </c>
      <c r="K2" s="23" t="s">
        <v>77</v>
      </c>
      <c r="L2" s="3" t="s">
        <v>32</v>
      </c>
      <c r="M2" s="3" t="s">
        <v>78</v>
      </c>
      <c r="N2" s="3" t="s">
        <v>79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85</v>
      </c>
      <c r="T2" s="3" t="s">
        <v>37</v>
      </c>
      <c r="U2" s="3" t="s">
        <v>38</v>
      </c>
      <c r="V2" s="3" t="s">
        <v>39</v>
      </c>
      <c r="W2" s="3" t="s">
        <v>86</v>
      </c>
      <c r="X2" s="3" t="s">
        <v>40</v>
      </c>
      <c r="Y2" s="3" t="s">
        <v>41</v>
      </c>
      <c r="Z2" s="3" t="s">
        <v>42</v>
      </c>
      <c r="AA2" s="71" t="s">
        <v>83</v>
      </c>
      <c r="AB2" s="4" t="s">
        <v>43</v>
      </c>
      <c r="AC2" s="1" t="s">
        <v>10</v>
      </c>
      <c r="AD2" s="23" t="s">
        <v>80</v>
      </c>
      <c r="AE2" s="3" t="s">
        <v>44</v>
      </c>
      <c r="AF2" s="3" t="s">
        <v>81</v>
      </c>
      <c r="AG2" s="3" t="s">
        <v>82</v>
      </c>
      <c r="AH2" s="3" t="s">
        <v>45</v>
      </c>
      <c r="AI2" s="3" t="s">
        <v>46</v>
      </c>
      <c r="AJ2" s="3" t="s">
        <v>47</v>
      </c>
      <c r="AK2" s="3" t="s">
        <v>48</v>
      </c>
      <c r="AL2" s="3" t="s">
        <v>87</v>
      </c>
      <c r="AM2" s="3" t="s">
        <v>49</v>
      </c>
      <c r="AN2" s="3" t="s">
        <v>50</v>
      </c>
      <c r="AO2" s="3" t="s">
        <v>51</v>
      </c>
      <c r="AP2" s="3" t="s">
        <v>88</v>
      </c>
      <c r="AQ2" s="3" t="s">
        <v>52</v>
      </c>
      <c r="AR2" s="3" t="s">
        <v>53</v>
      </c>
      <c r="AS2" s="3" t="s">
        <v>54</v>
      </c>
      <c r="AT2" s="71" t="s">
        <v>84</v>
      </c>
      <c r="AU2" s="71" t="s">
        <v>55</v>
      </c>
      <c r="AV2" s="1" t="s">
        <v>5</v>
      </c>
      <c r="AW2" s="3" t="s">
        <v>6</v>
      </c>
      <c r="AX2" s="3" t="s">
        <v>7</v>
      </c>
      <c r="AY2" s="3" t="s">
        <v>8</v>
      </c>
      <c r="AZ2" s="3" t="s">
        <v>63</v>
      </c>
      <c r="BA2" s="3" t="s">
        <v>9</v>
      </c>
      <c r="BB2" s="3" t="s">
        <v>66</v>
      </c>
      <c r="BC2" s="3" t="s">
        <v>56</v>
      </c>
      <c r="BD2" s="3" t="s">
        <v>67</v>
      </c>
      <c r="BE2" s="3" t="s">
        <v>57</v>
      </c>
      <c r="BF2" s="3" t="s">
        <v>68</v>
      </c>
      <c r="BG2" s="3" t="s">
        <v>58</v>
      </c>
      <c r="BH2" s="3" t="s">
        <v>69</v>
      </c>
      <c r="BI2" s="3" t="s">
        <v>59</v>
      </c>
      <c r="BJ2" s="3" t="s">
        <v>62</v>
      </c>
      <c r="BK2" s="3" t="s">
        <v>11</v>
      </c>
      <c r="BL2" s="3" t="s">
        <v>12</v>
      </c>
      <c r="BM2" s="3" t="s">
        <v>13</v>
      </c>
      <c r="BN2" s="3" t="s">
        <v>93</v>
      </c>
      <c r="BO2" s="4" t="s">
        <v>94</v>
      </c>
    </row>
    <row r="3" spans="1:67" ht="15.75" thickBot="1" x14ac:dyDescent="0.3">
      <c r="A3" s="22" t="s">
        <v>14</v>
      </c>
      <c r="B3" s="27"/>
      <c r="C3" s="7" t="s">
        <v>15</v>
      </c>
      <c r="D3" s="8" t="s">
        <v>16</v>
      </c>
      <c r="E3" s="8" t="s">
        <v>18</v>
      </c>
      <c r="F3" s="8" t="s">
        <v>18</v>
      </c>
      <c r="G3" s="8" t="s">
        <v>17</v>
      </c>
      <c r="H3" s="8" t="s">
        <v>18</v>
      </c>
      <c r="I3" s="9" t="s">
        <v>18</v>
      </c>
      <c r="J3" s="6" t="s">
        <v>18</v>
      </c>
      <c r="K3" s="24" t="s">
        <v>18</v>
      </c>
      <c r="L3" s="8" t="s">
        <v>18</v>
      </c>
      <c r="M3" s="8" t="s">
        <v>18</v>
      </c>
      <c r="N3" s="8" t="s">
        <v>18</v>
      </c>
      <c r="O3" s="8" t="s">
        <v>18</v>
      </c>
      <c r="P3" s="8" t="s">
        <v>18</v>
      </c>
      <c r="Q3" s="8" t="s">
        <v>18</v>
      </c>
      <c r="R3" s="8" t="s">
        <v>18</v>
      </c>
      <c r="S3" s="8" t="s">
        <v>18</v>
      </c>
      <c r="T3" s="8" t="s">
        <v>18</v>
      </c>
      <c r="U3" s="8" t="s">
        <v>18</v>
      </c>
      <c r="V3" s="8" t="s">
        <v>18</v>
      </c>
      <c r="W3" s="8" t="s">
        <v>18</v>
      </c>
      <c r="X3" s="8" t="s">
        <v>18</v>
      </c>
      <c r="Y3" s="8" t="s">
        <v>18</v>
      </c>
      <c r="Z3" s="8" t="s">
        <v>18</v>
      </c>
      <c r="AA3" s="88" t="s">
        <v>18</v>
      </c>
      <c r="AB3" s="9" t="s">
        <v>18</v>
      </c>
      <c r="AC3" s="10" t="s">
        <v>18</v>
      </c>
      <c r="AD3" s="106" t="s">
        <v>18</v>
      </c>
      <c r="AE3" s="11" t="s">
        <v>18</v>
      </c>
      <c r="AF3" s="11" t="s">
        <v>18</v>
      </c>
      <c r="AG3" s="11" t="s">
        <v>18</v>
      </c>
      <c r="AH3" s="11" t="s">
        <v>18</v>
      </c>
      <c r="AI3" s="11" t="s">
        <v>18</v>
      </c>
      <c r="AJ3" s="11" t="s">
        <v>18</v>
      </c>
      <c r="AK3" s="11" t="s">
        <v>18</v>
      </c>
      <c r="AL3" s="11" t="s">
        <v>18</v>
      </c>
      <c r="AM3" s="11" t="s">
        <v>18</v>
      </c>
      <c r="AN3" s="11" t="s">
        <v>18</v>
      </c>
      <c r="AO3" s="11" t="s">
        <v>18</v>
      </c>
      <c r="AP3" s="11" t="s">
        <v>18</v>
      </c>
      <c r="AQ3" s="11" t="s">
        <v>18</v>
      </c>
      <c r="AR3" s="11" t="s">
        <v>18</v>
      </c>
      <c r="AS3" s="11" t="s">
        <v>18</v>
      </c>
      <c r="AT3" s="11" t="s">
        <v>18</v>
      </c>
      <c r="AU3" s="107" t="s">
        <v>18</v>
      </c>
      <c r="AV3" s="91" t="s">
        <v>18</v>
      </c>
      <c r="AW3" s="90" t="s">
        <v>18</v>
      </c>
      <c r="AX3" s="90" t="s">
        <v>18</v>
      </c>
      <c r="AY3" s="90" t="s">
        <v>18</v>
      </c>
      <c r="AZ3" s="90" t="s">
        <v>64</v>
      </c>
      <c r="BA3" s="90" t="s">
        <v>18</v>
      </c>
      <c r="BB3" s="90" t="s">
        <v>18</v>
      </c>
      <c r="BC3" s="90" t="s">
        <v>18</v>
      </c>
      <c r="BD3" s="90" t="s">
        <v>18</v>
      </c>
      <c r="BE3" s="90" t="s">
        <v>18</v>
      </c>
      <c r="BF3" s="90" t="s">
        <v>18</v>
      </c>
      <c r="BG3" s="90" t="s">
        <v>18</v>
      </c>
      <c r="BH3" s="90" t="s">
        <v>18</v>
      </c>
      <c r="BI3" s="90" t="s">
        <v>18</v>
      </c>
      <c r="BJ3" s="90" t="s">
        <v>18</v>
      </c>
      <c r="BK3" s="90" t="s">
        <v>19</v>
      </c>
      <c r="BL3" s="90" t="s">
        <v>19</v>
      </c>
      <c r="BM3" s="90" t="s">
        <v>20</v>
      </c>
      <c r="BN3" s="90"/>
      <c r="BO3" s="92"/>
    </row>
    <row r="4" spans="1:67" x14ac:dyDescent="0.25">
      <c r="A4" s="101" t="s">
        <v>21</v>
      </c>
      <c r="B4" s="102"/>
      <c r="C4" s="103"/>
      <c r="D4" s="103"/>
      <c r="E4" s="103"/>
      <c r="F4" s="103"/>
      <c r="G4" s="103"/>
      <c r="H4" s="103"/>
      <c r="I4" s="104"/>
      <c r="J4" s="93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13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97"/>
      <c r="AV4" s="13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5"/>
    </row>
    <row r="5" spans="1:67" x14ac:dyDescent="0.25">
      <c r="A5" s="76">
        <v>45342</v>
      </c>
      <c r="B5" s="73"/>
      <c r="C5" s="30">
        <v>7.93</v>
      </c>
      <c r="D5" s="30">
        <v>228</v>
      </c>
      <c r="E5" s="30">
        <v>6</v>
      </c>
      <c r="F5" s="30"/>
      <c r="G5" s="30">
        <v>26.2</v>
      </c>
      <c r="H5" s="30" t="s">
        <v>89</v>
      </c>
      <c r="I5" s="105">
        <v>0.3</v>
      </c>
      <c r="J5" s="73">
        <v>0.02</v>
      </c>
      <c r="K5" s="30" t="s">
        <v>22</v>
      </c>
      <c r="L5" s="30" t="s">
        <v>22</v>
      </c>
      <c r="M5" s="30" t="s">
        <v>22</v>
      </c>
      <c r="N5" s="30"/>
      <c r="O5" s="30" t="s">
        <v>26</v>
      </c>
      <c r="P5" s="30"/>
      <c r="Q5" s="30" t="s">
        <v>22</v>
      </c>
      <c r="R5" s="30" t="s">
        <v>22</v>
      </c>
      <c r="S5" s="30"/>
      <c r="T5" s="30" t="s">
        <v>22</v>
      </c>
      <c r="U5" s="30"/>
      <c r="V5" s="30" t="s">
        <v>26</v>
      </c>
      <c r="W5" s="30"/>
      <c r="X5" s="30" t="s">
        <v>22</v>
      </c>
      <c r="Y5" s="30" t="s">
        <v>91</v>
      </c>
      <c r="Z5" s="30" t="s">
        <v>95</v>
      </c>
      <c r="AA5" s="30" t="s">
        <v>22</v>
      </c>
      <c r="AB5" s="55" t="s">
        <v>23</v>
      </c>
      <c r="AC5" s="73">
        <v>3.38</v>
      </c>
      <c r="AD5" s="30" t="s">
        <v>22</v>
      </c>
      <c r="AE5" s="30" t="s">
        <v>22</v>
      </c>
      <c r="AF5" s="30" t="s">
        <v>22</v>
      </c>
      <c r="AG5" s="30"/>
      <c r="AH5" s="30" t="s">
        <v>26</v>
      </c>
      <c r="AI5" s="30"/>
      <c r="AJ5" s="30" t="s">
        <v>22</v>
      </c>
      <c r="AK5" s="30" t="s">
        <v>22</v>
      </c>
      <c r="AL5" s="30"/>
      <c r="AM5" s="30">
        <v>2E-3</v>
      </c>
      <c r="AN5" s="30"/>
      <c r="AO5" s="30" t="s">
        <v>26</v>
      </c>
      <c r="AP5" s="30"/>
      <c r="AQ5" s="30" t="s">
        <v>22</v>
      </c>
      <c r="AR5" s="30" t="s">
        <v>91</v>
      </c>
      <c r="AS5" s="30" t="s">
        <v>95</v>
      </c>
      <c r="AT5" s="30" t="s">
        <v>22</v>
      </c>
      <c r="AU5" s="105">
        <v>1.4E-2</v>
      </c>
      <c r="AV5" s="63">
        <v>120</v>
      </c>
      <c r="AW5" s="64">
        <v>120</v>
      </c>
      <c r="AX5" s="64" t="s">
        <v>89</v>
      </c>
      <c r="AY5" s="64" t="s">
        <v>89</v>
      </c>
      <c r="AZ5" s="64">
        <v>80</v>
      </c>
      <c r="BA5" s="64">
        <v>8</v>
      </c>
      <c r="BB5" s="64"/>
      <c r="BC5" s="30">
        <v>19</v>
      </c>
      <c r="BD5" s="30"/>
      <c r="BE5" s="30">
        <v>8</v>
      </c>
      <c r="BF5" s="30"/>
      <c r="BG5" s="30">
        <v>4</v>
      </c>
      <c r="BH5" s="30"/>
      <c r="BI5" s="30">
        <v>16</v>
      </c>
      <c r="BJ5" s="30"/>
      <c r="BK5" s="30">
        <v>2.4</v>
      </c>
      <c r="BL5" s="30">
        <v>2.62</v>
      </c>
      <c r="BM5" s="30"/>
      <c r="BN5" s="30"/>
      <c r="BO5" s="55"/>
    </row>
    <row r="6" spans="1:67" x14ac:dyDescent="0.25">
      <c r="A6" s="76">
        <v>45647</v>
      </c>
      <c r="B6" s="73"/>
      <c r="C6" s="30">
        <v>7.8</v>
      </c>
      <c r="D6" s="30"/>
      <c r="E6" s="30">
        <v>180</v>
      </c>
      <c r="F6" s="30">
        <v>82</v>
      </c>
      <c r="G6" s="30">
        <v>310</v>
      </c>
      <c r="H6" s="30" t="s">
        <v>60</v>
      </c>
      <c r="I6" s="105">
        <v>0.2</v>
      </c>
      <c r="J6" s="73">
        <v>0.22</v>
      </c>
      <c r="K6" s="30" t="s">
        <v>22</v>
      </c>
      <c r="L6" s="30" t="s">
        <v>22</v>
      </c>
      <c r="M6" s="30" t="s">
        <v>22</v>
      </c>
      <c r="N6" s="30">
        <v>1.7000000000000001E-2</v>
      </c>
      <c r="O6" s="30" t="s">
        <v>26</v>
      </c>
      <c r="P6" s="30"/>
      <c r="Q6" s="30" t="s">
        <v>22</v>
      </c>
      <c r="R6" s="30">
        <v>2E-3</v>
      </c>
      <c r="S6" s="30"/>
      <c r="T6" s="30" t="s">
        <v>22</v>
      </c>
      <c r="U6" s="30"/>
      <c r="V6" s="30" t="s">
        <v>24</v>
      </c>
      <c r="W6" s="30"/>
      <c r="X6" s="30" t="s">
        <v>22</v>
      </c>
      <c r="Y6" s="30" t="s">
        <v>22</v>
      </c>
      <c r="Z6" s="30" t="s">
        <v>24</v>
      </c>
      <c r="AA6" s="30" t="s">
        <v>22</v>
      </c>
      <c r="AB6" s="55">
        <v>5.0000000000000001E-3</v>
      </c>
      <c r="AC6" s="73">
        <v>5</v>
      </c>
      <c r="AD6" s="30" t="s">
        <v>22</v>
      </c>
      <c r="AE6" s="30" t="s">
        <v>22</v>
      </c>
      <c r="AF6" s="30" t="s">
        <v>22</v>
      </c>
      <c r="AG6" s="30">
        <v>0.02</v>
      </c>
      <c r="AH6" s="30" t="s">
        <v>26</v>
      </c>
      <c r="AI6" s="30"/>
      <c r="AJ6" s="30">
        <v>3.0000000000000001E-3</v>
      </c>
      <c r="AK6" s="30"/>
      <c r="AL6" s="30">
        <v>3.0000000000000001E-3</v>
      </c>
      <c r="AM6" s="30">
        <v>2E-3</v>
      </c>
      <c r="AN6" s="30"/>
      <c r="AO6" s="30" t="s">
        <v>24</v>
      </c>
      <c r="AP6" s="30"/>
      <c r="AQ6" s="30">
        <v>4.0000000000000001E-3</v>
      </c>
      <c r="AR6" s="30" t="s">
        <v>22</v>
      </c>
      <c r="AS6" s="30" t="s">
        <v>24</v>
      </c>
      <c r="AT6" s="30" t="s">
        <v>22</v>
      </c>
      <c r="AU6" s="105">
        <v>1.2999999999999999E-2</v>
      </c>
      <c r="AV6" s="63">
        <v>74</v>
      </c>
      <c r="AW6" s="64">
        <v>74</v>
      </c>
      <c r="AX6" s="64" t="s">
        <v>25</v>
      </c>
      <c r="AY6" s="64" t="s">
        <v>25</v>
      </c>
      <c r="AZ6" s="64">
        <v>41</v>
      </c>
      <c r="BA6" s="64">
        <v>3</v>
      </c>
      <c r="BB6" s="64"/>
      <c r="BC6" s="30">
        <v>9.8000000000000007</v>
      </c>
      <c r="BD6" s="30"/>
      <c r="BE6" s="30">
        <v>4</v>
      </c>
      <c r="BF6" s="30"/>
      <c r="BG6" s="30">
        <v>2.5</v>
      </c>
      <c r="BH6" s="30"/>
      <c r="BI6" s="30">
        <v>11</v>
      </c>
      <c r="BJ6" s="30"/>
      <c r="BK6" s="30">
        <v>1.35</v>
      </c>
      <c r="BL6" s="30">
        <v>1.59</v>
      </c>
      <c r="BM6" s="30">
        <v>-8.5</v>
      </c>
      <c r="BN6" s="30"/>
      <c r="BO6" s="55"/>
    </row>
    <row r="7" spans="1:67" ht="15.75" thickBot="1" x14ac:dyDescent="0.3">
      <c r="A7" s="77">
        <v>45683</v>
      </c>
      <c r="B7" s="62"/>
      <c r="C7" s="59">
        <v>7.9</v>
      </c>
      <c r="D7" s="59"/>
      <c r="E7" s="59">
        <v>200</v>
      </c>
      <c r="F7" s="59">
        <v>81</v>
      </c>
      <c r="G7" s="59">
        <v>340</v>
      </c>
      <c r="H7" s="59">
        <v>0.6</v>
      </c>
      <c r="I7" s="68">
        <v>0.2</v>
      </c>
      <c r="J7" s="62">
        <v>0.31</v>
      </c>
      <c r="K7" s="59" t="s">
        <v>22</v>
      </c>
      <c r="L7" s="59" t="s">
        <v>22</v>
      </c>
      <c r="M7" s="59" t="s">
        <v>22</v>
      </c>
      <c r="N7" s="59">
        <v>1.7000000000000001E-2</v>
      </c>
      <c r="O7" s="59" t="s">
        <v>26</v>
      </c>
      <c r="P7" s="59"/>
      <c r="Q7" s="59" t="s">
        <v>22</v>
      </c>
      <c r="R7" s="59">
        <v>2E-3</v>
      </c>
      <c r="S7" s="59"/>
      <c r="T7" s="59" t="s">
        <v>22</v>
      </c>
      <c r="U7" s="59"/>
      <c r="V7" s="59" t="s">
        <v>24</v>
      </c>
      <c r="W7" s="59"/>
      <c r="X7" s="59" t="s">
        <v>22</v>
      </c>
      <c r="Y7" s="59" t="s">
        <v>22</v>
      </c>
      <c r="Z7" s="59" t="s">
        <v>24</v>
      </c>
      <c r="AA7" s="59" t="s">
        <v>22</v>
      </c>
      <c r="AB7" s="60">
        <v>1.0999999999999999E-2</v>
      </c>
      <c r="AC7" s="62">
        <v>6.9</v>
      </c>
      <c r="AD7" s="59" t="s">
        <v>22</v>
      </c>
      <c r="AE7" s="59" t="s">
        <v>22</v>
      </c>
      <c r="AF7" s="59" t="s">
        <v>22</v>
      </c>
      <c r="AG7" s="59">
        <v>1.9E-2</v>
      </c>
      <c r="AH7" s="59" t="s">
        <v>26</v>
      </c>
      <c r="AI7" s="59"/>
      <c r="AJ7" s="59">
        <v>4.0000000000000001E-3</v>
      </c>
      <c r="AK7" s="59"/>
      <c r="AL7" s="59">
        <v>4.0000000000000001E-3</v>
      </c>
      <c r="AM7" s="59">
        <v>3.0000000000000001E-3</v>
      </c>
      <c r="AN7" s="59"/>
      <c r="AO7" s="59" t="s">
        <v>24</v>
      </c>
      <c r="AP7" s="59"/>
      <c r="AQ7" s="59">
        <v>5.0000000000000001E-3</v>
      </c>
      <c r="AR7" s="59">
        <v>1E-3</v>
      </c>
      <c r="AS7" s="59">
        <v>9.0000000000000006E-5</v>
      </c>
      <c r="AT7" s="59" t="s">
        <v>22</v>
      </c>
      <c r="AU7" s="68">
        <v>1.6E-2</v>
      </c>
      <c r="AV7" s="65">
        <v>74</v>
      </c>
      <c r="AW7" s="66">
        <v>74</v>
      </c>
      <c r="AX7" s="66" t="s">
        <v>25</v>
      </c>
      <c r="AY7" s="66" t="s">
        <v>25</v>
      </c>
      <c r="AZ7" s="66">
        <v>40</v>
      </c>
      <c r="BA7" s="66">
        <v>4</v>
      </c>
      <c r="BB7" s="66"/>
      <c r="BC7" s="59">
        <v>9.6999999999999993</v>
      </c>
      <c r="BD7" s="59"/>
      <c r="BE7" s="59">
        <v>3.9</v>
      </c>
      <c r="BF7" s="59"/>
      <c r="BG7" s="59">
        <v>2.4</v>
      </c>
      <c r="BH7" s="59"/>
      <c r="BI7" s="59">
        <v>11</v>
      </c>
      <c r="BJ7" s="59"/>
      <c r="BK7" s="59">
        <v>1.33</v>
      </c>
      <c r="BL7" s="59">
        <v>1.6</v>
      </c>
      <c r="BM7" s="59">
        <v>-9.1</v>
      </c>
      <c r="BN7" s="59"/>
      <c r="BO7" s="60"/>
    </row>
    <row r="8" spans="1:67" ht="15.75" thickBot="1" x14ac:dyDescent="0.3">
      <c r="AH8" s="20"/>
    </row>
    <row r="9" spans="1:67" x14ac:dyDescent="0.25">
      <c r="A9" s="37" t="s">
        <v>70</v>
      </c>
      <c r="B9" s="41"/>
      <c r="C9" s="39">
        <f t="shared" ref="C9:AH9" si="0">COUNTIF(C5:C7,"&lt;&gt;")</f>
        <v>3</v>
      </c>
      <c r="D9" s="39">
        <f t="shared" si="0"/>
        <v>1</v>
      </c>
      <c r="E9" s="39">
        <f t="shared" si="0"/>
        <v>3</v>
      </c>
      <c r="F9" s="39">
        <f t="shared" si="0"/>
        <v>2</v>
      </c>
      <c r="G9" s="39">
        <f t="shared" si="0"/>
        <v>3</v>
      </c>
      <c r="H9" s="39">
        <f t="shared" si="0"/>
        <v>3</v>
      </c>
      <c r="I9" s="40">
        <f t="shared" si="0"/>
        <v>3</v>
      </c>
      <c r="J9" s="38">
        <f t="shared" si="0"/>
        <v>3</v>
      </c>
      <c r="K9" s="39">
        <f t="shared" si="0"/>
        <v>3</v>
      </c>
      <c r="L9" s="39">
        <f t="shared" si="0"/>
        <v>3</v>
      </c>
      <c r="M9" s="39">
        <f t="shared" si="0"/>
        <v>3</v>
      </c>
      <c r="N9" s="39">
        <f t="shared" si="0"/>
        <v>2</v>
      </c>
      <c r="O9" s="39">
        <f t="shared" si="0"/>
        <v>3</v>
      </c>
      <c r="P9" s="39">
        <f t="shared" si="0"/>
        <v>0</v>
      </c>
      <c r="Q9" s="39">
        <f t="shared" si="0"/>
        <v>3</v>
      </c>
      <c r="R9" s="39">
        <f t="shared" si="0"/>
        <v>3</v>
      </c>
      <c r="S9" s="39">
        <f t="shared" si="0"/>
        <v>0</v>
      </c>
      <c r="T9" s="39">
        <f t="shared" si="0"/>
        <v>3</v>
      </c>
      <c r="U9" s="39">
        <f t="shared" si="0"/>
        <v>0</v>
      </c>
      <c r="V9" s="39">
        <f t="shared" si="0"/>
        <v>3</v>
      </c>
      <c r="W9" s="39">
        <f t="shared" si="0"/>
        <v>0</v>
      </c>
      <c r="X9" s="39">
        <f t="shared" si="0"/>
        <v>3</v>
      </c>
      <c r="Y9" s="39">
        <f t="shared" si="0"/>
        <v>3</v>
      </c>
      <c r="Z9" s="39">
        <f t="shared" si="0"/>
        <v>3</v>
      </c>
      <c r="AA9" s="39">
        <f t="shared" si="0"/>
        <v>3</v>
      </c>
      <c r="AB9" s="40">
        <f t="shared" si="0"/>
        <v>3</v>
      </c>
      <c r="AC9" s="38">
        <f t="shared" si="0"/>
        <v>3</v>
      </c>
      <c r="AD9" s="39">
        <f t="shared" si="0"/>
        <v>3</v>
      </c>
      <c r="AE9" s="39">
        <f t="shared" si="0"/>
        <v>3</v>
      </c>
      <c r="AF9" s="39">
        <f t="shared" si="0"/>
        <v>3</v>
      </c>
      <c r="AG9" s="39">
        <f t="shared" si="0"/>
        <v>2</v>
      </c>
      <c r="AH9" s="39">
        <f t="shared" si="0"/>
        <v>3</v>
      </c>
      <c r="AI9" s="39">
        <f t="shared" ref="AI9:BO9" si="1">COUNTIF(AI5:AI7,"&lt;&gt;")</f>
        <v>0</v>
      </c>
      <c r="AJ9" s="39">
        <f t="shared" si="1"/>
        <v>3</v>
      </c>
      <c r="AK9" s="39">
        <f t="shared" si="1"/>
        <v>1</v>
      </c>
      <c r="AL9" s="39">
        <f t="shared" si="1"/>
        <v>2</v>
      </c>
      <c r="AM9" s="39">
        <f t="shared" si="1"/>
        <v>3</v>
      </c>
      <c r="AN9" s="39">
        <f t="shared" si="1"/>
        <v>0</v>
      </c>
      <c r="AO9" s="39">
        <f t="shared" si="1"/>
        <v>3</v>
      </c>
      <c r="AP9" s="39">
        <f t="shared" si="1"/>
        <v>0</v>
      </c>
      <c r="AQ9" s="39">
        <f t="shared" si="1"/>
        <v>3</v>
      </c>
      <c r="AR9" s="39">
        <f t="shared" si="1"/>
        <v>3</v>
      </c>
      <c r="AS9" s="39">
        <f t="shared" si="1"/>
        <v>3</v>
      </c>
      <c r="AT9" s="39">
        <f t="shared" si="1"/>
        <v>3</v>
      </c>
      <c r="AU9" s="96">
        <f t="shared" si="1"/>
        <v>3</v>
      </c>
      <c r="AV9" s="38">
        <f t="shared" si="1"/>
        <v>3</v>
      </c>
      <c r="AW9" s="39">
        <f t="shared" si="1"/>
        <v>3</v>
      </c>
      <c r="AX9" s="39">
        <f t="shared" si="1"/>
        <v>3</v>
      </c>
      <c r="AY9" s="39">
        <f t="shared" si="1"/>
        <v>3</v>
      </c>
      <c r="AZ9" s="39">
        <f t="shared" si="1"/>
        <v>3</v>
      </c>
      <c r="BA9" s="39">
        <f t="shared" si="1"/>
        <v>3</v>
      </c>
      <c r="BB9" s="39">
        <f t="shared" si="1"/>
        <v>0</v>
      </c>
      <c r="BC9" s="39">
        <f t="shared" si="1"/>
        <v>3</v>
      </c>
      <c r="BD9" s="39">
        <f t="shared" si="1"/>
        <v>0</v>
      </c>
      <c r="BE9" s="39">
        <f t="shared" si="1"/>
        <v>3</v>
      </c>
      <c r="BF9" s="39">
        <f t="shared" si="1"/>
        <v>0</v>
      </c>
      <c r="BG9" s="39">
        <f t="shared" si="1"/>
        <v>3</v>
      </c>
      <c r="BH9" s="39">
        <f t="shared" si="1"/>
        <v>0</v>
      </c>
      <c r="BI9" s="39">
        <f t="shared" si="1"/>
        <v>3</v>
      </c>
      <c r="BJ9" s="39">
        <f t="shared" si="1"/>
        <v>0</v>
      </c>
      <c r="BK9" s="39">
        <f t="shared" si="1"/>
        <v>3</v>
      </c>
      <c r="BL9" s="39">
        <f t="shared" si="1"/>
        <v>3</v>
      </c>
      <c r="BM9" s="39">
        <f t="shared" si="1"/>
        <v>2</v>
      </c>
      <c r="BN9" s="39">
        <f t="shared" si="1"/>
        <v>0</v>
      </c>
      <c r="BO9" s="40">
        <f t="shared" si="1"/>
        <v>0</v>
      </c>
    </row>
    <row r="10" spans="1:67" x14ac:dyDescent="0.25">
      <c r="A10" s="36" t="s">
        <v>71</v>
      </c>
      <c r="B10" s="29"/>
      <c r="C10" s="14">
        <f t="shared" ref="C10:AH10" si="2">((COUNTIF(C5:C7,"*&lt;*")/C9)*100)</f>
        <v>0</v>
      </c>
      <c r="D10" s="14">
        <f t="shared" si="2"/>
        <v>0</v>
      </c>
      <c r="E10" s="14">
        <f t="shared" si="2"/>
        <v>0</v>
      </c>
      <c r="F10" s="14">
        <f t="shared" si="2"/>
        <v>0</v>
      </c>
      <c r="G10" s="14">
        <f t="shared" si="2"/>
        <v>0</v>
      </c>
      <c r="H10" s="14">
        <f t="shared" si="2"/>
        <v>66.666666666666657</v>
      </c>
      <c r="I10" s="15">
        <f t="shared" si="2"/>
        <v>0</v>
      </c>
      <c r="J10" s="13">
        <f t="shared" si="2"/>
        <v>0</v>
      </c>
      <c r="K10" s="14">
        <f t="shared" si="2"/>
        <v>100</v>
      </c>
      <c r="L10" s="14">
        <f t="shared" si="2"/>
        <v>100</v>
      </c>
      <c r="M10" s="14">
        <f t="shared" si="2"/>
        <v>100</v>
      </c>
      <c r="N10" s="14">
        <f t="shared" si="2"/>
        <v>0</v>
      </c>
      <c r="O10" s="14">
        <f t="shared" si="2"/>
        <v>100</v>
      </c>
      <c r="P10" s="14" t="e">
        <f t="shared" si="2"/>
        <v>#DIV/0!</v>
      </c>
      <c r="Q10" s="14">
        <f t="shared" si="2"/>
        <v>100</v>
      </c>
      <c r="R10" s="14">
        <f t="shared" si="2"/>
        <v>33.333333333333329</v>
      </c>
      <c r="S10" s="14" t="e">
        <f t="shared" si="2"/>
        <v>#DIV/0!</v>
      </c>
      <c r="T10" s="14">
        <f t="shared" si="2"/>
        <v>100</v>
      </c>
      <c r="U10" s="14" t="e">
        <f t="shared" si="2"/>
        <v>#DIV/0!</v>
      </c>
      <c r="V10" s="14">
        <f t="shared" si="2"/>
        <v>100</v>
      </c>
      <c r="W10" s="14" t="e">
        <f t="shared" si="2"/>
        <v>#DIV/0!</v>
      </c>
      <c r="X10" s="14">
        <f t="shared" si="2"/>
        <v>100</v>
      </c>
      <c r="Y10" s="14">
        <f t="shared" si="2"/>
        <v>100</v>
      </c>
      <c r="Z10" s="14">
        <f t="shared" si="2"/>
        <v>100</v>
      </c>
      <c r="AA10" s="14">
        <f t="shared" si="2"/>
        <v>100</v>
      </c>
      <c r="AB10" s="15">
        <f t="shared" si="2"/>
        <v>33.333333333333329</v>
      </c>
      <c r="AC10" s="13">
        <f t="shared" si="2"/>
        <v>0</v>
      </c>
      <c r="AD10" s="14">
        <f t="shared" si="2"/>
        <v>100</v>
      </c>
      <c r="AE10" s="14">
        <f t="shared" si="2"/>
        <v>100</v>
      </c>
      <c r="AF10" s="14">
        <f t="shared" si="2"/>
        <v>100</v>
      </c>
      <c r="AG10" s="14">
        <f t="shared" si="2"/>
        <v>0</v>
      </c>
      <c r="AH10" s="14">
        <f t="shared" si="2"/>
        <v>100</v>
      </c>
      <c r="AI10" s="14" t="e">
        <f t="shared" ref="AI10:BN10" si="3">((COUNTIF(AI5:AI7,"*&lt;*")/AI9)*100)</f>
        <v>#DIV/0!</v>
      </c>
      <c r="AJ10" s="14">
        <f t="shared" si="3"/>
        <v>33.333333333333329</v>
      </c>
      <c r="AK10" s="14">
        <f t="shared" si="3"/>
        <v>100</v>
      </c>
      <c r="AL10" s="14">
        <f t="shared" si="3"/>
        <v>0</v>
      </c>
      <c r="AM10" s="14">
        <f t="shared" si="3"/>
        <v>0</v>
      </c>
      <c r="AN10" s="14" t="e">
        <f t="shared" si="3"/>
        <v>#DIV/0!</v>
      </c>
      <c r="AO10" s="14">
        <f t="shared" si="3"/>
        <v>100</v>
      </c>
      <c r="AP10" s="14" t="e">
        <f t="shared" si="3"/>
        <v>#DIV/0!</v>
      </c>
      <c r="AQ10" s="14">
        <f t="shared" si="3"/>
        <v>33.333333333333329</v>
      </c>
      <c r="AR10" s="14">
        <f t="shared" si="3"/>
        <v>66.666666666666657</v>
      </c>
      <c r="AS10" s="14">
        <f t="shared" si="3"/>
        <v>66.666666666666657</v>
      </c>
      <c r="AT10" s="14">
        <f t="shared" si="3"/>
        <v>100</v>
      </c>
      <c r="AU10" s="97">
        <f t="shared" si="3"/>
        <v>0</v>
      </c>
      <c r="AV10" s="13">
        <f t="shared" si="3"/>
        <v>0</v>
      </c>
      <c r="AW10" s="14">
        <f t="shared" si="3"/>
        <v>0</v>
      </c>
      <c r="AX10" s="14">
        <f t="shared" si="3"/>
        <v>100</v>
      </c>
      <c r="AY10" s="14">
        <f t="shared" si="3"/>
        <v>100</v>
      </c>
      <c r="AZ10" s="14">
        <f t="shared" si="3"/>
        <v>0</v>
      </c>
      <c r="BA10" s="14">
        <f t="shared" si="3"/>
        <v>0</v>
      </c>
      <c r="BB10" s="14" t="e">
        <f t="shared" si="3"/>
        <v>#DIV/0!</v>
      </c>
      <c r="BC10" s="14">
        <f t="shared" si="3"/>
        <v>0</v>
      </c>
      <c r="BD10" s="14" t="e">
        <f t="shared" si="3"/>
        <v>#DIV/0!</v>
      </c>
      <c r="BE10" s="14">
        <f t="shared" si="3"/>
        <v>0</v>
      </c>
      <c r="BF10" s="14" t="e">
        <f t="shared" si="3"/>
        <v>#DIV/0!</v>
      </c>
      <c r="BG10" s="14">
        <f t="shared" si="3"/>
        <v>0</v>
      </c>
      <c r="BH10" s="14" t="e">
        <f t="shared" si="3"/>
        <v>#DIV/0!</v>
      </c>
      <c r="BI10" s="14">
        <f t="shared" si="3"/>
        <v>0</v>
      </c>
      <c r="BJ10" s="14" t="e">
        <f t="shared" si="3"/>
        <v>#DIV/0!</v>
      </c>
      <c r="BK10" s="14">
        <f t="shared" si="3"/>
        <v>0</v>
      </c>
      <c r="BL10" s="14">
        <f t="shared" si="3"/>
        <v>0</v>
      </c>
      <c r="BM10" s="14">
        <f t="shared" si="3"/>
        <v>0</v>
      </c>
      <c r="BN10" s="14" t="e">
        <f t="shared" si="3"/>
        <v>#DIV/0!</v>
      </c>
      <c r="BO10" s="15" t="e">
        <f t="shared" ref="BO10" si="4">((COUNTIF(BO5:BO7,"*&lt;*")/BO9)*100)</f>
        <v>#DIV/0!</v>
      </c>
    </row>
    <row r="11" spans="1:67" x14ac:dyDescent="0.25">
      <c r="A11" s="42" t="s">
        <v>27</v>
      </c>
      <c r="B11" s="46"/>
      <c r="C11" s="44">
        <f t="shared" ref="C11:AH11" si="5">MIN(C5:C7)</f>
        <v>7.8</v>
      </c>
      <c r="D11" s="44">
        <f t="shared" si="5"/>
        <v>228</v>
      </c>
      <c r="E11" s="44">
        <f t="shared" si="5"/>
        <v>6</v>
      </c>
      <c r="F11" s="44">
        <f t="shared" si="5"/>
        <v>81</v>
      </c>
      <c r="G11" s="44">
        <f t="shared" si="5"/>
        <v>26.2</v>
      </c>
      <c r="H11" s="44">
        <f t="shared" si="5"/>
        <v>0.6</v>
      </c>
      <c r="I11" s="45">
        <f t="shared" si="5"/>
        <v>0.2</v>
      </c>
      <c r="J11" s="43">
        <f t="shared" si="5"/>
        <v>0.02</v>
      </c>
      <c r="K11" s="44">
        <f t="shared" si="5"/>
        <v>0</v>
      </c>
      <c r="L11" s="44">
        <f t="shared" si="5"/>
        <v>0</v>
      </c>
      <c r="M11" s="44">
        <f t="shared" si="5"/>
        <v>0</v>
      </c>
      <c r="N11" s="44">
        <f t="shared" si="5"/>
        <v>1.7000000000000001E-2</v>
      </c>
      <c r="O11" s="44">
        <f t="shared" si="5"/>
        <v>0</v>
      </c>
      <c r="P11" s="44">
        <f t="shared" si="5"/>
        <v>0</v>
      </c>
      <c r="Q11" s="44">
        <f t="shared" si="5"/>
        <v>0</v>
      </c>
      <c r="R11" s="44">
        <f t="shared" si="5"/>
        <v>2E-3</v>
      </c>
      <c r="S11" s="44">
        <f t="shared" si="5"/>
        <v>0</v>
      </c>
      <c r="T11" s="44">
        <f t="shared" si="5"/>
        <v>0</v>
      </c>
      <c r="U11" s="44">
        <f t="shared" si="5"/>
        <v>0</v>
      </c>
      <c r="V11" s="44">
        <f t="shared" si="5"/>
        <v>0</v>
      </c>
      <c r="W11" s="44">
        <f t="shared" si="5"/>
        <v>0</v>
      </c>
      <c r="X11" s="44">
        <f t="shared" si="5"/>
        <v>0</v>
      </c>
      <c r="Y11" s="44">
        <f t="shared" si="5"/>
        <v>0</v>
      </c>
      <c r="Z11" s="44">
        <f t="shared" si="5"/>
        <v>0</v>
      </c>
      <c r="AA11" s="44">
        <f t="shared" si="5"/>
        <v>0</v>
      </c>
      <c r="AB11" s="45">
        <f t="shared" si="5"/>
        <v>5.0000000000000001E-3</v>
      </c>
      <c r="AC11" s="43">
        <f t="shared" si="5"/>
        <v>3.38</v>
      </c>
      <c r="AD11" s="44">
        <f t="shared" si="5"/>
        <v>0</v>
      </c>
      <c r="AE11" s="44">
        <f t="shared" si="5"/>
        <v>0</v>
      </c>
      <c r="AF11" s="44">
        <f t="shared" si="5"/>
        <v>0</v>
      </c>
      <c r="AG11" s="44">
        <f t="shared" si="5"/>
        <v>1.9E-2</v>
      </c>
      <c r="AH11" s="44">
        <f t="shared" si="5"/>
        <v>0</v>
      </c>
      <c r="AI11" s="44">
        <f t="shared" ref="AI11:BO11" si="6">MIN(AI5:AI7)</f>
        <v>0</v>
      </c>
      <c r="AJ11" s="44">
        <f t="shared" si="6"/>
        <v>3.0000000000000001E-3</v>
      </c>
      <c r="AK11" s="44">
        <f t="shared" si="6"/>
        <v>0</v>
      </c>
      <c r="AL11" s="44">
        <f t="shared" si="6"/>
        <v>3.0000000000000001E-3</v>
      </c>
      <c r="AM11" s="44">
        <f t="shared" si="6"/>
        <v>2E-3</v>
      </c>
      <c r="AN11" s="44">
        <f t="shared" si="6"/>
        <v>0</v>
      </c>
      <c r="AO11" s="44">
        <f t="shared" si="6"/>
        <v>0</v>
      </c>
      <c r="AP11" s="44">
        <f t="shared" si="6"/>
        <v>0</v>
      </c>
      <c r="AQ11" s="44">
        <f t="shared" si="6"/>
        <v>4.0000000000000001E-3</v>
      </c>
      <c r="AR11" s="44">
        <f t="shared" si="6"/>
        <v>1E-3</v>
      </c>
      <c r="AS11" s="44">
        <f t="shared" si="6"/>
        <v>9.0000000000000006E-5</v>
      </c>
      <c r="AT11" s="44">
        <f t="shared" si="6"/>
        <v>0</v>
      </c>
      <c r="AU11" s="98">
        <f t="shared" si="6"/>
        <v>1.2999999999999999E-2</v>
      </c>
      <c r="AV11" s="43">
        <f t="shared" si="6"/>
        <v>74</v>
      </c>
      <c r="AW11" s="44">
        <f t="shared" si="6"/>
        <v>74</v>
      </c>
      <c r="AX11" s="44">
        <f t="shared" si="6"/>
        <v>0</v>
      </c>
      <c r="AY11" s="44">
        <f t="shared" si="6"/>
        <v>0</v>
      </c>
      <c r="AZ11" s="44">
        <f t="shared" si="6"/>
        <v>40</v>
      </c>
      <c r="BA11" s="44">
        <f t="shared" si="6"/>
        <v>3</v>
      </c>
      <c r="BB11" s="44">
        <f t="shared" si="6"/>
        <v>0</v>
      </c>
      <c r="BC11" s="44">
        <f t="shared" si="6"/>
        <v>9.6999999999999993</v>
      </c>
      <c r="BD11" s="44">
        <f t="shared" si="6"/>
        <v>0</v>
      </c>
      <c r="BE11" s="44">
        <f t="shared" si="6"/>
        <v>3.9</v>
      </c>
      <c r="BF11" s="44">
        <f t="shared" si="6"/>
        <v>0</v>
      </c>
      <c r="BG11" s="44">
        <f t="shared" si="6"/>
        <v>2.4</v>
      </c>
      <c r="BH11" s="44">
        <f t="shared" si="6"/>
        <v>0</v>
      </c>
      <c r="BI11" s="44">
        <f t="shared" si="6"/>
        <v>11</v>
      </c>
      <c r="BJ11" s="44">
        <f t="shared" si="6"/>
        <v>0</v>
      </c>
      <c r="BK11" s="44">
        <f t="shared" si="6"/>
        <v>1.33</v>
      </c>
      <c r="BL11" s="44">
        <f t="shared" si="6"/>
        <v>1.59</v>
      </c>
      <c r="BM11" s="44">
        <f t="shared" si="6"/>
        <v>-9.1</v>
      </c>
      <c r="BN11" s="44">
        <f t="shared" si="6"/>
        <v>0</v>
      </c>
      <c r="BO11" s="45">
        <f t="shared" si="6"/>
        <v>0</v>
      </c>
    </row>
    <row r="12" spans="1:67" x14ac:dyDescent="0.25">
      <c r="A12" s="36" t="s">
        <v>72</v>
      </c>
      <c r="B12" s="29"/>
      <c r="C12" s="14">
        <f t="shared" ref="C12:AH12" si="7">_xlfn.PERCENTILE.INC(C5:C7,0.05)</f>
        <v>7.81</v>
      </c>
      <c r="D12" s="14">
        <f t="shared" si="7"/>
        <v>228</v>
      </c>
      <c r="E12" s="14">
        <f t="shared" si="7"/>
        <v>23.400000000000016</v>
      </c>
      <c r="F12" s="14">
        <f t="shared" si="7"/>
        <v>81.05</v>
      </c>
      <c r="G12" s="14">
        <f t="shared" si="7"/>
        <v>54.580000000000027</v>
      </c>
      <c r="H12" s="14">
        <f t="shared" si="7"/>
        <v>0.6</v>
      </c>
      <c r="I12" s="15">
        <f t="shared" si="7"/>
        <v>0.2</v>
      </c>
      <c r="J12" s="13">
        <f t="shared" si="7"/>
        <v>4.0000000000000022E-2</v>
      </c>
      <c r="K12" s="14" t="e">
        <f t="shared" si="7"/>
        <v>#NUM!</v>
      </c>
      <c r="L12" s="14" t="e">
        <f t="shared" si="7"/>
        <v>#NUM!</v>
      </c>
      <c r="M12" s="14" t="e">
        <f t="shared" si="7"/>
        <v>#NUM!</v>
      </c>
      <c r="N12" s="14">
        <f t="shared" si="7"/>
        <v>1.7000000000000001E-2</v>
      </c>
      <c r="O12" s="14" t="e">
        <f t="shared" si="7"/>
        <v>#NUM!</v>
      </c>
      <c r="P12" s="14" t="e">
        <f t="shared" si="7"/>
        <v>#NUM!</v>
      </c>
      <c r="Q12" s="14" t="e">
        <f t="shared" si="7"/>
        <v>#NUM!</v>
      </c>
      <c r="R12" s="14">
        <f t="shared" si="7"/>
        <v>2E-3</v>
      </c>
      <c r="S12" s="14" t="e">
        <f t="shared" si="7"/>
        <v>#NUM!</v>
      </c>
      <c r="T12" s="14" t="e">
        <f t="shared" si="7"/>
        <v>#NUM!</v>
      </c>
      <c r="U12" s="14" t="e">
        <f t="shared" si="7"/>
        <v>#NUM!</v>
      </c>
      <c r="V12" s="14" t="e">
        <f t="shared" si="7"/>
        <v>#NUM!</v>
      </c>
      <c r="W12" s="14" t="e">
        <f t="shared" si="7"/>
        <v>#NUM!</v>
      </c>
      <c r="X12" s="14" t="e">
        <f t="shared" si="7"/>
        <v>#NUM!</v>
      </c>
      <c r="Y12" s="14" t="e">
        <f t="shared" si="7"/>
        <v>#NUM!</v>
      </c>
      <c r="Z12" s="14" t="e">
        <f t="shared" si="7"/>
        <v>#NUM!</v>
      </c>
      <c r="AA12" s="14" t="e">
        <f t="shared" si="7"/>
        <v>#NUM!</v>
      </c>
      <c r="AB12" s="15">
        <f t="shared" si="7"/>
        <v>5.3E-3</v>
      </c>
      <c r="AC12" s="13">
        <f t="shared" si="7"/>
        <v>3.5419999999999998</v>
      </c>
      <c r="AD12" s="14" t="e">
        <f t="shared" si="7"/>
        <v>#NUM!</v>
      </c>
      <c r="AE12" s="14" t="e">
        <f t="shared" si="7"/>
        <v>#NUM!</v>
      </c>
      <c r="AF12" s="14" t="e">
        <f t="shared" si="7"/>
        <v>#NUM!</v>
      </c>
      <c r="AG12" s="14">
        <f t="shared" si="7"/>
        <v>1.9050000000000001E-2</v>
      </c>
      <c r="AH12" s="14" t="e">
        <f t="shared" si="7"/>
        <v>#NUM!</v>
      </c>
      <c r="AI12" s="14" t="e">
        <f t="shared" ref="AI12:BO12" si="8">_xlfn.PERCENTILE.INC(AI5:AI7,0.05)</f>
        <v>#NUM!</v>
      </c>
      <c r="AJ12" s="14">
        <f t="shared" si="8"/>
        <v>3.0500000000000002E-3</v>
      </c>
      <c r="AK12" s="14" t="e">
        <f t="shared" si="8"/>
        <v>#NUM!</v>
      </c>
      <c r="AL12" s="14">
        <f t="shared" si="8"/>
        <v>3.0500000000000002E-3</v>
      </c>
      <c r="AM12" s="14">
        <f t="shared" si="8"/>
        <v>2E-3</v>
      </c>
      <c r="AN12" s="14" t="e">
        <f t="shared" si="8"/>
        <v>#NUM!</v>
      </c>
      <c r="AO12" s="14" t="e">
        <f t="shared" si="8"/>
        <v>#NUM!</v>
      </c>
      <c r="AP12" s="14" t="e">
        <f t="shared" si="8"/>
        <v>#NUM!</v>
      </c>
      <c r="AQ12" s="14">
        <f t="shared" si="8"/>
        <v>4.0499999999999998E-3</v>
      </c>
      <c r="AR12" s="14">
        <f t="shared" si="8"/>
        <v>1E-3</v>
      </c>
      <c r="AS12" s="14">
        <f t="shared" si="8"/>
        <v>9.0000000000000006E-5</v>
      </c>
      <c r="AT12" s="14" t="e">
        <f t="shared" si="8"/>
        <v>#NUM!</v>
      </c>
      <c r="AU12" s="97">
        <f t="shared" si="8"/>
        <v>1.3099999999999999E-2</v>
      </c>
      <c r="AV12" s="13">
        <f t="shared" si="8"/>
        <v>74</v>
      </c>
      <c r="AW12" s="14">
        <f t="shared" si="8"/>
        <v>74</v>
      </c>
      <c r="AX12" s="14" t="e">
        <f t="shared" si="8"/>
        <v>#NUM!</v>
      </c>
      <c r="AY12" s="14" t="e">
        <f t="shared" si="8"/>
        <v>#NUM!</v>
      </c>
      <c r="AZ12" s="14">
        <f t="shared" si="8"/>
        <v>40.1</v>
      </c>
      <c r="BA12" s="14">
        <f t="shared" si="8"/>
        <v>3.1</v>
      </c>
      <c r="BB12" s="14" t="e">
        <f t="shared" si="8"/>
        <v>#NUM!</v>
      </c>
      <c r="BC12" s="14">
        <f t="shared" si="8"/>
        <v>9.7099999999999991</v>
      </c>
      <c r="BD12" s="14" t="e">
        <f t="shared" si="8"/>
        <v>#NUM!</v>
      </c>
      <c r="BE12" s="14">
        <f t="shared" si="8"/>
        <v>3.91</v>
      </c>
      <c r="BF12" s="14" t="e">
        <f t="shared" si="8"/>
        <v>#NUM!</v>
      </c>
      <c r="BG12" s="14">
        <f t="shared" si="8"/>
        <v>2.41</v>
      </c>
      <c r="BH12" s="14" t="e">
        <f t="shared" si="8"/>
        <v>#NUM!</v>
      </c>
      <c r="BI12" s="14">
        <f t="shared" si="8"/>
        <v>11</v>
      </c>
      <c r="BJ12" s="14" t="e">
        <f t="shared" si="8"/>
        <v>#NUM!</v>
      </c>
      <c r="BK12" s="14">
        <f t="shared" si="8"/>
        <v>1.3320000000000001</v>
      </c>
      <c r="BL12" s="14">
        <f t="shared" si="8"/>
        <v>1.5910000000000002</v>
      </c>
      <c r="BM12" s="14">
        <f t="shared" si="8"/>
        <v>-9.07</v>
      </c>
      <c r="BN12" s="14" t="e">
        <f t="shared" si="8"/>
        <v>#NUM!</v>
      </c>
      <c r="BO12" s="15" t="e">
        <f t="shared" si="8"/>
        <v>#NUM!</v>
      </c>
    </row>
    <row r="13" spans="1:67" x14ac:dyDescent="0.25">
      <c r="A13" s="42" t="s">
        <v>29</v>
      </c>
      <c r="B13" s="46"/>
      <c r="C13" s="44">
        <f t="shared" ref="C13:AH13" si="9">_xlfn.PERCENTILE.INC(C5:C7,0.2)</f>
        <v>7.84</v>
      </c>
      <c r="D13" s="44">
        <f t="shared" si="9"/>
        <v>228</v>
      </c>
      <c r="E13" s="44">
        <f t="shared" si="9"/>
        <v>75.59999999999998</v>
      </c>
      <c r="F13" s="44">
        <f t="shared" si="9"/>
        <v>81.2</v>
      </c>
      <c r="G13" s="44">
        <f t="shared" si="9"/>
        <v>139.71999999999997</v>
      </c>
      <c r="H13" s="44">
        <f t="shared" si="9"/>
        <v>0.6</v>
      </c>
      <c r="I13" s="45">
        <f t="shared" si="9"/>
        <v>0.2</v>
      </c>
      <c r="J13" s="43">
        <f t="shared" si="9"/>
        <v>9.9999999999999992E-2</v>
      </c>
      <c r="K13" s="44" t="e">
        <f t="shared" si="9"/>
        <v>#NUM!</v>
      </c>
      <c r="L13" s="44" t="e">
        <f t="shared" si="9"/>
        <v>#NUM!</v>
      </c>
      <c r="M13" s="44" t="e">
        <f t="shared" si="9"/>
        <v>#NUM!</v>
      </c>
      <c r="N13" s="44">
        <f t="shared" si="9"/>
        <v>1.7000000000000001E-2</v>
      </c>
      <c r="O13" s="44" t="e">
        <f t="shared" si="9"/>
        <v>#NUM!</v>
      </c>
      <c r="P13" s="44" t="e">
        <f t="shared" si="9"/>
        <v>#NUM!</v>
      </c>
      <c r="Q13" s="44" t="e">
        <f t="shared" si="9"/>
        <v>#NUM!</v>
      </c>
      <c r="R13" s="44">
        <f t="shared" si="9"/>
        <v>2E-3</v>
      </c>
      <c r="S13" s="44" t="e">
        <f t="shared" si="9"/>
        <v>#NUM!</v>
      </c>
      <c r="T13" s="44" t="e">
        <f t="shared" si="9"/>
        <v>#NUM!</v>
      </c>
      <c r="U13" s="44" t="e">
        <f t="shared" si="9"/>
        <v>#NUM!</v>
      </c>
      <c r="V13" s="44" t="e">
        <f t="shared" si="9"/>
        <v>#NUM!</v>
      </c>
      <c r="W13" s="44" t="e">
        <f t="shared" si="9"/>
        <v>#NUM!</v>
      </c>
      <c r="X13" s="44" t="e">
        <f t="shared" si="9"/>
        <v>#NUM!</v>
      </c>
      <c r="Y13" s="44" t="e">
        <f t="shared" si="9"/>
        <v>#NUM!</v>
      </c>
      <c r="Z13" s="44" t="e">
        <f t="shared" si="9"/>
        <v>#NUM!</v>
      </c>
      <c r="AA13" s="44" t="e">
        <f t="shared" si="9"/>
        <v>#NUM!</v>
      </c>
      <c r="AB13" s="45">
        <f t="shared" si="9"/>
        <v>6.1999999999999998E-3</v>
      </c>
      <c r="AC13" s="43">
        <f t="shared" si="9"/>
        <v>4.0279999999999996</v>
      </c>
      <c r="AD13" s="44" t="e">
        <f t="shared" si="9"/>
        <v>#NUM!</v>
      </c>
      <c r="AE13" s="44" t="e">
        <f t="shared" si="9"/>
        <v>#NUM!</v>
      </c>
      <c r="AF13" s="44" t="e">
        <f t="shared" si="9"/>
        <v>#NUM!</v>
      </c>
      <c r="AG13" s="44">
        <f t="shared" si="9"/>
        <v>1.9199999999999998E-2</v>
      </c>
      <c r="AH13" s="44" t="e">
        <f t="shared" si="9"/>
        <v>#NUM!</v>
      </c>
      <c r="AI13" s="44" t="e">
        <f t="shared" ref="AI13:BO13" si="10">_xlfn.PERCENTILE.INC(AI5:AI7,0.2)</f>
        <v>#NUM!</v>
      </c>
      <c r="AJ13" s="44">
        <f t="shared" si="10"/>
        <v>3.2000000000000002E-3</v>
      </c>
      <c r="AK13" s="44" t="e">
        <f t="shared" si="10"/>
        <v>#NUM!</v>
      </c>
      <c r="AL13" s="44">
        <f t="shared" si="10"/>
        <v>3.2000000000000002E-3</v>
      </c>
      <c r="AM13" s="44">
        <f t="shared" si="10"/>
        <v>2E-3</v>
      </c>
      <c r="AN13" s="44" t="e">
        <f t="shared" si="10"/>
        <v>#NUM!</v>
      </c>
      <c r="AO13" s="44" t="e">
        <f t="shared" si="10"/>
        <v>#NUM!</v>
      </c>
      <c r="AP13" s="44" t="e">
        <f t="shared" si="10"/>
        <v>#NUM!</v>
      </c>
      <c r="AQ13" s="44">
        <f t="shared" si="10"/>
        <v>4.1999999999999997E-3</v>
      </c>
      <c r="AR13" s="44">
        <f t="shared" si="10"/>
        <v>1E-3</v>
      </c>
      <c r="AS13" s="44">
        <f t="shared" si="10"/>
        <v>9.0000000000000006E-5</v>
      </c>
      <c r="AT13" s="44" t="e">
        <f t="shared" si="10"/>
        <v>#NUM!</v>
      </c>
      <c r="AU13" s="98">
        <f t="shared" si="10"/>
        <v>1.34E-2</v>
      </c>
      <c r="AV13" s="43">
        <f t="shared" si="10"/>
        <v>74</v>
      </c>
      <c r="AW13" s="44">
        <f t="shared" si="10"/>
        <v>74</v>
      </c>
      <c r="AX13" s="44" t="e">
        <f t="shared" si="10"/>
        <v>#NUM!</v>
      </c>
      <c r="AY13" s="44" t="e">
        <f t="shared" si="10"/>
        <v>#NUM!</v>
      </c>
      <c r="AZ13" s="44">
        <f t="shared" si="10"/>
        <v>40.4</v>
      </c>
      <c r="BA13" s="44">
        <f t="shared" si="10"/>
        <v>3.4</v>
      </c>
      <c r="BB13" s="44" t="e">
        <f t="shared" si="10"/>
        <v>#NUM!</v>
      </c>
      <c r="BC13" s="44">
        <f t="shared" si="10"/>
        <v>9.74</v>
      </c>
      <c r="BD13" s="44" t="e">
        <f t="shared" si="10"/>
        <v>#NUM!</v>
      </c>
      <c r="BE13" s="44">
        <f t="shared" si="10"/>
        <v>3.94</v>
      </c>
      <c r="BF13" s="44" t="e">
        <f t="shared" si="10"/>
        <v>#NUM!</v>
      </c>
      <c r="BG13" s="44">
        <f t="shared" si="10"/>
        <v>2.44</v>
      </c>
      <c r="BH13" s="44" t="e">
        <f t="shared" si="10"/>
        <v>#NUM!</v>
      </c>
      <c r="BI13" s="44">
        <f t="shared" si="10"/>
        <v>11</v>
      </c>
      <c r="BJ13" s="44" t="e">
        <f t="shared" si="10"/>
        <v>#NUM!</v>
      </c>
      <c r="BK13" s="44">
        <f t="shared" si="10"/>
        <v>1.3380000000000001</v>
      </c>
      <c r="BL13" s="44">
        <f t="shared" si="10"/>
        <v>1.5940000000000001</v>
      </c>
      <c r="BM13" s="44">
        <f t="shared" si="10"/>
        <v>-8.98</v>
      </c>
      <c r="BN13" s="44" t="e">
        <f t="shared" si="10"/>
        <v>#NUM!</v>
      </c>
      <c r="BO13" s="45" t="e">
        <f t="shared" si="10"/>
        <v>#NUM!</v>
      </c>
    </row>
    <row r="14" spans="1:67" x14ac:dyDescent="0.25">
      <c r="A14" s="36" t="s">
        <v>73</v>
      </c>
      <c r="B14" s="29"/>
      <c r="C14" s="14">
        <f t="shared" ref="C14:AH14" si="11">_xlfn.PERCENTILE.INC(C5:C7,0.5)</f>
        <v>7.9</v>
      </c>
      <c r="D14" s="14">
        <f t="shared" si="11"/>
        <v>228</v>
      </c>
      <c r="E14" s="14">
        <f t="shared" si="11"/>
        <v>180</v>
      </c>
      <c r="F14" s="14">
        <f t="shared" si="11"/>
        <v>81.5</v>
      </c>
      <c r="G14" s="14">
        <f t="shared" si="11"/>
        <v>310</v>
      </c>
      <c r="H14" s="14">
        <f t="shared" si="11"/>
        <v>0.6</v>
      </c>
      <c r="I14" s="15">
        <f t="shared" si="11"/>
        <v>0.2</v>
      </c>
      <c r="J14" s="13">
        <f t="shared" si="11"/>
        <v>0.22</v>
      </c>
      <c r="K14" s="14" t="e">
        <f t="shared" si="11"/>
        <v>#NUM!</v>
      </c>
      <c r="L14" s="14" t="e">
        <f t="shared" si="11"/>
        <v>#NUM!</v>
      </c>
      <c r="M14" s="14" t="e">
        <f t="shared" si="11"/>
        <v>#NUM!</v>
      </c>
      <c r="N14" s="14">
        <f t="shared" si="11"/>
        <v>1.7000000000000001E-2</v>
      </c>
      <c r="O14" s="14" t="e">
        <f t="shared" si="11"/>
        <v>#NUM!</v>
      </c>
      <c r="P14" s="14" t="e">
        <f t="shared" si="11"/>
        <v>#NUM!</v>
      </c>
      <c r="Q14" s="14" t="e">
        <f t="shared" si="11"/>
        <v>#NUM!</v>
      </c>
      <c r="R14" s="14">
        <f t="shared" si="11"/>
        <v>2E-3</v>
      </c>
      <c r="S14" s="14" t="e">
        <f t="shared" si="11"/>
        <v>#NUM!</v>
      </c>
      <c r="T14" s="14" t="e">
        <f t="shared" si="11"/>
        <v>#NUM!</v>
      </c>
      <c r="U14" s="14" t="e">
        <f t="shared" si="11"/>
        <v>#NUM!</v>
      </c>
      <c r="V14" s="14" t="e">
        <f t="shared" si="11"/>
        <v>#NUM!</v>
      </c>
      <c r="W14" s="14" t="e">
        <f t="shared" si="11"/>
        <v>#NUM!</v>
      </c>
      <c r="X14" s="14" t="e">
        <f t="shared" si="11"/>
        <v>#NUM!</v>
      </c>
      <c r="Y14" s="14" t="e">
        <f t="shared" si="11"/>
        <v>#NUM!</v>
      </c>
      <c r="Z14" s="14" t="e">
        <f t="shared" si="11"/>
        <v>#NUM!</v>
      </c>
      <c r="AA14" s="14" t="e">
        <f t="shared" si="11"/>
        <v>#NUM!</v>
      </c>
      <c r="AB14" s="15">
        <f t="shared" si="11"/>
        <v>8.0000000000000002E-3</v>
      </c>
      <c r="AC14" s="13">
        <f t="shared" si="11"/>
        <v>5</v>
      </c>
      <c r="AD14" s="14" t="e">
        <f t="shared" si="11"/>
        <v>#NUM!</v>
      </c>
      <c r="AE14" s="14" t="e">
        <f t="shared" si="11"/>
        <v>#NUM!</v>
      </c>
      <c r="AF14" s="14" t="e">
        <f t="shared" si="11"/>
        <v>#NUM!</v>
      </c>
      <c r="AG14" s="14">
        <f t="shared" si="11"/>
        <v>1.95E-2</v>
      </c>
      <c r="AH14" s="14" t="e">
        <f t="shared" si="11"/>
        <v>#NUM!</v>
      </c>
      <c r="AI14" s="14" t="e">
        <f t="shared" ref="AI14:BO14" si="12">_xlfn.PERCENTILE.INC(AI5:AI7,0.5)</f>
        <v>#NUM!</v>
      </c>
      <c r="AJ14" s="14">
        <f t="shared" si="12"/>
        <v>3.5000000000000001E-3</v>
      </c>
      <c r="AK14" s="14" t="e">
        <f t="shared" si="12"/>
        <v>#NUM!</v>
      </c>
      <c r="AL14" s="14">
        <f t="shared" si="12"/>
        <v>3.5000000000000001E-3</v>
      </c>
      <c r="AM14" s="14">
        <f t="shared" si="12"/>
        <v>2E-3</v>
      </c>
      <c r="AN14" s="14" t="e">
        <f t="shared" si="12"/>
        <v>#NUM!</v>
      </c>
      <c r="AO14" s="14" t="e">
        <f t="shared" si="12"/>
        <v>#NUM!</v>
      </c>
      <c r="AP14" s="14" t="e">
        <f t="shared" si="12"/>
        <v>#NUM!</v>
      </c>
      <c r="AQ14" s="14">
        <f t="shared" si="12"/>
        <v>4.5000000000000005E-3</v>
      </c>
      <c r="AR14" s="14">
        <f t="shared" si="12"/>
        <v>1E-3</v>
      </c>
      <c r="AS14" s="14">
        <f t="shared" si="12"/>
        <v>9.0000000000000006E-5</v>
      </c>
      <c r="AT14" s="14" t="e">
        <f t="shared" si="12"/>
        <v>#NUM!</v>
      </c>
      <c r="AU14" s="97">
        <f t="shared" si="12"/>
        <v>1.4E-2</v>
      </c>
      <c r="AV14" s="13">
        <f t="shared" si="12"/>
        <v>74</v>
      </c>
      <c r="AW14" s="14">
        <f t="shared" si="12"/>
        <v>74</v>
      </c>
      <c r="AX14" s="14" t="e">
        <f t="shared" si="12"/>
        <v>#NUM!</v>
      </c>
      <c r="AY14" s="14" t="e">
        <f t="shared" si="12"/>
        <v>#NUM!</v>
      </c>
      <c r="AZ14" s="14">
        <f t="shared" si="12"/>
        <v>41</v>
      </c>
      <c r="BA14" s="14">
        <f t="shared" si="12"/>
        <v>4</v>
      </c>
      <c r="BB14" s="14" t="e">
        <f t="shared" si="12"/>
        <v>#NUM!</v>
      </c>
      <c r="BC14" s="14">
        <f t="shared" si="12"/>
        <v>9.8000000000000007</v>
      </c>
      <c r="BD14" s="14" t="e">
        <f t="shared" si="12"/>
        <v>#NUM!</v>
      </c>
      <c r="BE14" s="14">
        <f t="shared" si="12"/>
        <v>4</v>
      </c>
      <c r="BF14" s="14" t="e">
        <f t="shared" si="12"/>
        <v>#NUM!</v>
      </c>
      <c r="BG14" s="14">
        <f t="shared" si="12"/>
        <v>2.5</v>
      </c>
      <c r="BH14" s="14" t="e">
        <f t="shared" si="12"/>
        <v>#NUM!</v>
      </c>
      <c r="BI14" s="14">
        <f t="shared" si="12"/>
        <v>11</v>
      </c>
      <c r="BJ14" s="14" t="e">
        <f t="shared" si="12"/>
        <v>#NUM!</v>
      </c>
      <c r="BK14" s="14">
        <f t="shared" si="12"/>
        <v>1.35</v>
      </c>
      <c r="BL14" s="14">
        <f t="shared" si="12"/>
        <v>1.6</v>
      </c>
      <c r="BM14" s="14">
        <f t="shared" si="12"/>
        <v>-8.8000000000000007</v>
      </c>
      <c r="BN14" s="14" t="e">
        <f t="shared" si="12"/>
        <v>#NUM!</v>
      </c>
      <c r="BO14" s="15" t="e">
        <f t="shared" si="12"/>
        <v>#NUM!</v>
      </c>
    </row>
    <row r="15" spans="1:67" x14ac:dyDescent="0.25">
      <c r="A15" s="42" t="s">
        <v>30</v>
      </c>
      <c r="B15" s="46"/>
      <c r="C15" s="44">
        <f t="shared" ref="C15:AH15" si="13">_xlfn.PERCENTILE.INC(C5:C7,0.8)</f>
        <v>7.9180000000000001</v>
      </c>
      <c r="D15" s="44">
        <f t="shared" si="13"/>
        <v>228</v>
      </c>
      <c r="E15" s="44">
        <f t="shared" si="13"/>
        <v>192</v>
      </c>
      <c r="F15" s="44">
        <f t="shared" si="13"/>
        <v>81.8</v>
      </c>
      <c r="G15" s="44">
        <f t="shared" si="13"/>
        <v>328</v>
      </c>
      <c r="H15" s="44">
        <f t="shared" si="13"/>
        <v>0.6</v>
      </c>
      <c r="I15" s="45">
        <f t="shared" si="13"/>
        <v>0.26</v>
      </c>
      <c r="J15" s="43">
        <f t="shared" si="13"/>
        <v>0.27400000000000002</v>
      </c>
      <c r="K15" s="44" t="e">
        <f t="shared" si="13"/>
        <v>#NUM!</v>
      </c>
      <c r="L15" s="44" t="e">
        <f t="shared" si="13"/>
        <v>#NUM!</v>
      </c>
      <c r="M15" s="44" t="e">
        <f t="shared" si="13"/>
        <v>#NUM!</v>
      </c>
      <c r="N15" s="44">
        <f t="shared" si="13"/>
        <v>1.7000000000000001E-2</v>
      </c>
      <c r="O15" s="44" t="e">
        <f t="shared" si="13"/>
        <v>#NUM!</v>
      </c>
      <c r="P15" s="44" t="e">
        <f t="shared" si="13"/>
        <v>#NUM!</v>
      </c>
      <c r="Q15" s="44" t="e">
        <f t="shared" si="13"/>
        <v>#NUM!</v>
      </c>
      <c r="R15" s="44">
        <f t="shared" si="13"/>
        <v>2E-3</v>
      </c>
      <c r="S15" s="44" t="e">
        <f t="shared" si="13"/>
        <v>#NUM!</v>
      </c>
      <c r="T15" s="44" t="e">
        <f t="shared" si="13"/>
        <v>#NUM!</v>
      </c>
      <c r="U15" s="44" t="e">
        <f t="shared" si="13"/>
        <v>#NUM!</v>
      </c>
      <c r="V15" s="44" t="e">
        <f t="shared" si="13"/>
        <v>#NUM!</v>
      </c>
      <c r="W15" s="44" t="e">
        <f t="shared" si="13"/>
        <v>#NUM!</v>
      </c>
      <c r="X15" s="44" t="e">
        <f t="shared" si="13"/>
        <v>#NUM!</v>
      </c>
      <c r="Y15" s="44" t="e">
        <f t="shared" si="13"/>
        <v>#NUM!</v>
      </c>
      <c r="Z15" s="44" t="e">
        <f t="shared" si="13"/>
        <v>#NUM!</v>
      </c>
      <c r="AA15" s="44" t="e">
        <f t="shared" si="13"/>
        <v>#NUM!</v>
      </c>
      <c r="AB15" s="45">
        <f t="shared" si="13"/>
        <v>9.7999999999999997E-3</v>
      </c>
      <c r="AC15" s="43">
        <f t="shared" si="13"/>
        <v>6.1400000000000006</v>
      </c>
      <c r="AD15" s="44" t="e">
        <f t="shared" si="13"/>
        <v>#NUM!</v>
      </c>
      <c r="AE15" s="44" t="e">
        <f t="shared" si="13"/>
        <v>#NUM!</v>
      </c>
      <c r="AF15" s="44" t="e">
        <f t="shared" si="13"/>
        <v>#NUM!</v>
      </c>
      <c r="AG15" s="44">
        <f t="shared" si="13"/>
        <v>1.9800000000000002E-2</v>
      </c>
      <c r="AH15" s="44" t="e">
        <f t="shared" si="13"/>
        <v>#NUM!</v>
      </c>
      <c r="AI15" s="44" t="e">
        <f t="shared" ref="AI15:BO15" si="14">_xlfn.PERCENTILE.INC(AI5:AI7,0.8)</f>
        <v>#NUM!</v>
      </c>
      <c r="AJ15" s="44">
        <f t="shared" si="14"/>
        <v>3.8E-3</v>
      </c>
      <c r="AK15" s="44" t="e">
        <f t="shared" si="14"/>
        <v>#NUM!</v>
      </c>
      <c r="AL15" s="44">
        <f t="shared" si="14"/>
        <v>3.8E-3</v>
      </c>
      <c r="AM15" s="44">
        <f t="shared" si="14"/>
        <v>2.5999999999999999E-3</v>
      </c>
      <c r="AN15" s="44" t="e">
        <f t="shared" si="14"/>
        <v>#NUM!</v>
      </c>
      <c r="AO15" s="44" t="e">
        <f t="shared" si="14"/>
        <v>#NUM!</v>
      </c>
      <c r="AP15" s="44" t="e">
        <f t="shared" si="14"/>
        <v>#NUM!</v>
      </c>
      <c r="AQ15" s="44">
        <f t="shared" si="14"/>
        <v>4.8000000000000004E-3</v>
      </c>
      <c r="AR15" s="44">
        <f t="shared" si="14"/>
        <v>1E-3</v>
      </c>
      <c r="AS15" s="44">
        <f t="shared" si="14"/>
        <v>9.0000000000000006E-5</v>
      </c>
      <c r="AT15" s="44" t="e">
        <f t="shared" si="14"/>
        <v>#NUM!</v>
      </c>
      <c r="AU15" s="98">
        <f t="shared" si="14"/>
        <v>1.52E-2</v>
      </c>
      <c r="AV15" s="43">
        <f t="shared" si="14"/>
        <v>101.60000000000001</v>
      </c>
      <c r="AW15" s="44">
        <f t="shared" si="14"/>
        <v>101.60000000000001</v>
      </c>
      <c r="AX15" s="44" t="e">
        <f t="shared" si="14"/>
        <v>#NUM!</v>
      </c>
      <c r="AY15" s="44" t="e">
        <f t="shared" si="14"/>
        <v>#NUM!</v>
      </c>
      <c r="AZ15" s="44">
        <f t="shared" si="14"/>
        <v>64.400000000000006</v>
      </c>
      <c r="BA15" s="44">
        <f t="shared" si="14"/>
        <v>6.4</v>
      </c>
      <c r="BB15" s="44" t="e">
        <f t="shared" si="14"/>
        <v>#NUM!</v>
      </c>
      <c r="BC15" s="44">
        <f t="shared" si="14"/>
        <v>15.32</v>
      </c>
      <c r="BD15" s="44" t="e">
        <f t="shared" si="14"/>
        <v>#NUM!</v>
      </c>
      <c r="BE15" s="44">
        <f t="shared" si="14"/>
        <v>6.4</v>
      </c>
      <c r="BF15" s="44" t="e">
        <f t="shared" si="14"/>
        <v>#NUM!</v>
      </c>
      <c r="BG15" s="44">
        <f t="shared" si="14"/>
        <v>3.4000000000000004</v>
      </c>
      <c r="BH15" s="44" t="e">
        <f t="shared" si="14"/>
        <v>#NUM!</v>
      </c>
      <c r="BI15" s="44">
        <f t="shared" si="14"/>
        <v>14</v>
      </c>
      <c r="BJ15" s="44" t="e">
        <f t="shared" si="14"/>
        <v>#NUM!</v>
      </c>
      <c r="BK15" s="44">
        <f t="shared" si="14"/>
        <v>1.98</v>
      </c>
      <c r="BL15" s="44">
        <f t="shared" si="14"/>
        <v>2.2120000000000002</v>
      </c>
      <c r="BM15" s="44">
        <f t="shared" si="14"/>
        <v>-8.6199999999999992</v>
      </c>
      <c r="BN15" s="44" t="e">
        <f t="shared" si="14"/>
        <v>#NUM!</v>
      </c>
      <c r="BO15" s="45" t="e">
        <f t="shared" si="14"/>
        <v>#NUM!</v>
      </c>
    </row>
    <row r="16" spans="1:67" x14ac:dyDescent="0.25">
      <c r="A16" s="36" t="s">
        <v>65</v>
      </c>
      <c r="B16" s="29"/>
      <c r="C16" s="14">
        <f t="shared" ref="C16:AH16" si="15">_xlfn.PERCENTILE.INC(C5:C7,0.95)</f>
        <v>7.9269999999999996</v>
      </c>
      <c r="D16" s="14">
        <f t="shared" si="15"/>
        <v>228</v>
      </c>
      <c r="E16" s="14">
        <f t="shared" si="15"/>
        <v>198</v>
      </c>
      <c r="F16" s="14">
        <f t="shared" si="15"/>
        <v>81.95</v>
      </c>
      <c r="G16" s="14">
        <f t="shared" si="15"/>
        <v>337</v>
      </c>
      <c r="H16" s="14">
        <f t="shared" si="15"/>
        <v>0.6</v>
      </c>
      <c r="I16" s="15">
        <f t="shared" si="15"/>
        <v>0.28999999999999998</v>
      </c>
      <c r="J16" s="13">
        <f t="shared" si="15"/>
        <v>0.30099999999999999</v>
      </c>
      <c r="K16" s="14" t="e">
        <f t="shared" si="15"/>
        <v>#NUM!</v>
      </c>
      <c r="L16" s="14" t="e">
        <f t="shared" si="15"/>
        <v>#NUM!</v>
      </c>
      <c r="M16" s="14" t="e">
        <f t="shared" si="15"/>
        <v>#NUM!</v>
      </c>
      <c r="N16" s="14">
        <f t="shared" si="15"/>
        <v>1.7000000000000001E-2</v>
      </c>
      <c r="O16" s="14" t="e">
        <f t="shared" si="15"/>
        <v>#NUM!</v>
      </c>
      <c r="P16" s="14" t="e">
        <f t="shared" si="15"/>
        <v>#NUM!</v>
      </c>
      <c r="Q16" s="14" t="e">
        <f t="shared" si="15"/>
        <v>#NUM!</v>
      </c>
      <c r="R16" s="14">
        <f t="shared" si="15"/>
        <v>2E-3</v>
      </c>
      <c r="S16" s="14" t="e">
        <f t="shared" si="15"/>
        <v>#NUM!</v>
      </c>
      <c r="T16" s="14" t="e">
        <f t="shared" si="15"/>
        <v>#NUM!</v>
      </c>
      <c r="U16" s="14" t="e">
        <f t="shared" si="15"/>
        <v>#NUM!</v>
      </c>
      <c r="V16" s="14" t="e">
        <f t="shared" si="15"/>
        <v>#NUM!</v>
      </c>
      <c r="W16" s="14" t="e">
        <f t="shared" si="15"/>
        <v>#NUM!</v>
      </c>
      <c r="X16" s="14" t="e">
        <f t="shared" si="15"/>
        <v>#NUM!</v>
      </c>
      <c r="Y16" s="14" t="e">
        <f t="shared" si="15"/>
        <v>#NUM!</v>
      </c>
      <c r="Z16" s="14" t="e">
        <f t="shared" si="15"/>
        <v>#NUM!</v>
      </c>
      <c r="AA16" s="14" t="e">
        <f t="shared" si="15"/>
        <v>#NUM!</v>
      </c>
      <c r="AB16" s="15">
        <f t="shared" si="15"/>
        <v>1.0699999999999999E-2</v>
      </c>
      <c r="AC16" s="13">
        <f t="shared" si="15"/>
        <v>6.71</v>
      </c>
      <c r="AD16" s="14" t="e">
        <f t="shared" si="15"/>
        <v>#NUM!</v>
      </c>
      <c r="AE16" s="14" t="e">
        <f t="shared" si="15"/>
        <v>#NUM!</v>
      </c>
      <c r="AF16" s="14" t="e">
        <f t="shared" si="15"/>
        <v>#NUM!</v>
      </c>
      <c r="AG16" s="14">
        <f t="shared" si="15"/>
        <v>1.9949999999999999E-2</v>
      </c>
      <c r="AH16" s="14" t="e">
        <f t="shared" si="15"/>
        <v>#NUM!</v>
      </c>
      <c r="AI16" s="14" t="e">
        <f t="shared" ref="AI16:BO16" si="16">_xlfn.PERCENTILE.INC(AI5:AI7,0.95)</f>
        <v>#NUM!</v>
      </c>
      <c r="AJ16" s="14">
        <f t="shared" si="16"/>
        <v>3.9500000000000004E-3</v>
      </c>
      <c r="AK16" s="14" t="e">
        <f t="shared" si="16"/>
        <v>#NUM!</v>
      </c>
      <c r="AL16" s="14">
        <f t="shared" si="16"/>
        <v>3.9500000000000004E-3</v>
      </c>
      <c r="AM16" s="14">
        <f t="shared" si="16"/>
        <v>2.8999999999999998E-3</v>
      </c>
      <c r="AN16" s="14" t="e">
        <f t="shared" si="16"/>
        <v>#NUM!</v>
      </c>
      <c r="AO16" s="14" t="e">
        <f t="shared" si="16"/>
        <v>#NUM!</v>
      </c>
      <c r="AP16" s="14" t="e">
        <f t="shared" si="16"/>
        <v>#NUM!</v>
      </c>
      <c r="AQ16" s="14">
        <f t="shared" si="16"/>
        <v>4.9500000000000004E-3</v>
      </c>
      <c r="AR16" s="14">
        <f t="shared" si="16"/>
        <v>1E-3</v>
      </c>
      <c r="AS16" s="14">
        <f t="shared" si="16"/>
        <v>9.0000000000000006E-5</v>
      </c>
      <c r="AT16" s="14" t="e">
        <f t="shared" si="16"/>
        <v>#NUM!</v>
      </c>
      <c r="AU16" s="97">
        <f t="shared" si="16"/>
        <v>1.5800000000000002E-2</v>
      </c>
      <c r="AV16" s="13">
        <f t="shared" si="16"/>
        <v>115.4</v>
      </c>
      <c r="AW16" s="14">
        <f t="shared" si="16"/>
        <v>115.4</v>
      </c>
      <c r="AX16" s="14" t="e">
        <f t="shared" si="16"/>
        <v>#NUM!</v>
      </c>
      <c r="AY16" s="14" t="e">
        <f t="shared" si="16"/>
        <v>#NUM!</v>
      </c>
      <c r="AZ16" s="14">
        <f t="shared" si="16"/>
        <v>76.099999999999994</v>
      </c>
      <c r="BA16" s="14">
        <f t="shared" si="16"/>
        <v>7.6</v>
      </c>
      <c r="BB16" s="14" t="e">
        <f t="shared" si="16"/>
        <v>#NUM!</v>
      </c>
      <c r="BC16" s="14">
        <f t="shared" si="16"/>
        <v>18.079999999999998</v>
      </c>
      <c r="BD16" s="14" t="e">
        <f t="shared" si="16"/>
        <v>#NUM!</v>
      </c>
      <c r="BE16" s="14">
        <f t="shared" si="16"/>
        <v>7.6</v>
      </c>
      <c r="BF16" s="14" t="e">
        <f t="shared" si="16"/>
        <v>#NUM!</v>
      </c>
      <c r="BG16" s="14">
        <f t="shared" si="16"/>
        <v>3.8499999999999996</v>
      </c>
      <c r="BH16" s="14" t="e">
        <f t="shared" si="16"/>
        <v>#NUM!</v>
      </c>
      <c r="BI16" s="14">
        <f t="shared" si="16"/>
        <v>15.5</v>
      </c>
      <c r="BJ16" s="14" t="e">
        <f t="shared" si="16"/>
        <v>#NUM!</v>
      </c>
      <c r="BK16" s="14">
        <f t="shared" si="16"/>
        <v>2.2949999999999999</v>
      </c>
      <c r="BL16" s="14">
        <f t="shared" si="16"/>
        <v>2.5179999999999998</v>
      </c>
      <c r="BM16" s="14">
        <f t="shared" si="16"/>
        <v>-8.5299999999999994</v>
      </c>
      <c r="BN16" s="14" t="e">
        <f t="shared" si="16"/>
        <v>#NUM!</v>
      </c>
      <c r="BO16" s="15" t="e">
        <f t="shared" si="16"/>
        <v>#NUM!</v>
      </c>
    </row>
    <row r="17" spans="1:67" ht="15.75" thickBot="1" x14ac:dyDescent="0.3">
      <c r="A17" s="47" t="s">
        <v>28</v>
      </c>
      <c r="B17" s="51"/>
      <c r="C17" s="49">
        <f t="shared" ref="C17:AH17" si="17">MAX(C5:C7)</f>
        <v>7.93</v>
      </c>
      <c r="D17" s="49">
        <f t="shared" si="17"/>
        <v>228</v>
      </c>
      <c r="E17" s="49">
        <f t="shared" si="17"/>
        <v>200</v>
      </c>
      <c r="F17" s="49">
        <f t="shared" si="17"/>
        <v>82</v>
      </c>
      <c r="G17" s="49">
        <f t="shared" si="17"/>
        <v>340</v>
      </c>
      <c r="H17" s="49">
        <f t="shared" si="17"/>
        <v>0.6</v>
      </c>
      <c r="I17" s="50">
        <f t="shared" si="17"/>
        <v>0.3</v>
      </c>
      <c r="J17" s="48">
        <f t="shared" si="17"/>
        <v>0.31</v>
      </c>
      <c r="K17" s="49">
        <f t="shared" si="17"/>
        <v>0</v>
      </c>
      <c r="L17" s="49">
        <f t="shared" si="17"/>
        <v>0</v>
      </c>
      <c r="M17" s="49">
        <f t="shared" si="17"/>
        <v>0</v>
      </c>
      <c r="N17" s="49">
        <f t="shared" si="17"/>
        <v>1.7000000000000001E-2</v>
      </c>
      <c r="O17" s="49">
        <f t="shared" si="17"/>
        <v>0</v>
      </c>
      <c r="P17" s="49">
        <f t="shared" si="17"/>
        <v>0</v>
      </c>
      <c r="Q17" s="49">
        <f t="shared" si="17"/>
        <v>0</v>
      </c>
      <c r="R17" s="49">
        <f t="shared" si="17"/>
        <v>2E-3</v>
      </c>
      <c r="S17" s="49">
        <f t="shared" si="17"/>
        <v>0</v>
      </c>
      <c r="T17" s="49">
        <f t="shared" si="17"/>
        <v>0</v>
      </c>
      <c r="U17" s="49">
        <f t="shared" si="17"/>
        <v>0</v>
      </c>
      <c r="V17" s="49">
        <f t="shared" si="17"/>
        <v>0</v>
      </c>
      <c r="W17" s="49">
        <f t="shared" si="17"/>
        <v>0</v>
      </c>
      <c r="X17" s="49">
        <f t="shared" si="17"/>
        <v>0</v>
      </c>
      <c r="Y17" s="49">
        <f t="shared" si="17"/>
        <v>0</v>
      </c>
      <c r="Z17" s="49">
        <f t="shared" si="17"/>
        <v>0</v>
      </c>
      <c r="AA17" s="49">
        <f t="shared" si="17"/>
        <v>0</v>
      </c>
      <c r="AB17" s="50">
        <f t="shared" si="17"/>
        <v>1.0999999999999999E-2</v>
      </c>
      <c r="AC17" s="48">
        <f t="shared" si="17"/>
        <v>6.9</v>
      </c>
      <c r="AD17" s="49">
        <f t="shared" si="17"/>
        <v>0</v>
      </c>
      <c r="AE17" s="49">
        <f t="shared" si="17"/>
        <v>0</v>
      </c>
      <c r="AF17" s="49">
        <f t="shared" si="17"/>
        <v>0</v>
      </c>
      <c r="AG17" s="49">
        <f t="shared" si="17"/>
        <v>0.02</v>
      </c>
      <c r="AH17" s="49">
        <f t="shared" si="17"/>
        <v>0</v>
      </c>
      <c r="AI17" s="49">
        <f t="shared" ref="AI17:BO17" si="18">MAX(AI5:AI7)</f>
        <v>0</v>
      </c>
      <c r="AJ17" s="49">
        <f t="shared" si="18"/>
        <v>4.0000000000000001E-3</v>
      </c>
      <c r="AK17" s="49">
        <f t="shared" si="18"/>
        <v>0</v>
      </c>
      <c r="AL17" s="49">
        <f t="shared" si="18"/>
        <v>4.0000000000000001E-3</v>
      </c>
      <c r="AM17" s="49">
        <f t="shared" si="18"/>
        <v>3.0000000000000001E-3</v>
      </c>
      <c r="AN17" s="49">
        <f t="shared" si="18"/>
        <v>0</v>
      </c>
      <c r="AO17" s="49">
        <f t="shared" si="18"/>
        <v>0</v>
      </c>
      <c r="AP17" s="49">
        <f t="shared" si="18"/>
        <v>0</v>
      </c>
      <c r="AQ17" s="49">
        <f t="shared" si="18"/>
        <v>5.0000000000000001E-3</v>
      </c>
      <c r="AR17" s="49">
        <f t="shared" si="18"/>
        <v>1E-3</v>
      </c>
      <c r="AS17" s="49">
        <f t="shared" si="18"/>
        <v>9.0000000000000006E-5</v>
      </c>
      <c r="AT17" s="49">
        <f t="shared" si="18"/>
        <v>0</v>
      </c>
      <c r="AU17" s="99">
        <f t="shared" si="18"/>
        <v>1.6E-2</v>
      </c>
      <c r="AV17" s="48">
        <f t="shared" si="18"/>
        <v>120</v>
      </c>
      <c r="AW17" s="49">
        <f t="shared" si="18"/>
        <v>120</v>
      </c>
      <c r="AX17" s="49">
        <f t="shared" si="18"/>
        <v>0</v>
      </c>
      <c r="AY17" s="49">
        <f t="shared" si="18"/>
        <v>0</v>
      </c>
      <c r="AZ17" s="49">
        <f t="shared" si="18"/>
        <v>80</v>
      </c>
      <c r="BA17" s="49">
        <f t="shared" si="18"/>
        <v>8</v>
      </c>
      <c r="BB17" s="49">
        <f t="shared" si="18"/>
        <v>0</v>
      </c>
      <c r="BC17" s="49">
        <f t="shared" si="18"/>
        <v>19</v>
      </c>
      <c r="BD17" s="49">
        <f t="shared" si="18"/>
        <v>0</v>
      </c>
      <c r="BE17" s="49">
        <f t="shared" si="18"/>
        <v>8</v>
      </c>
      <c r="BF17" s="49">
        <f t="shared" si="18"/>
        <v>0</v>
      </c>
      <c r="BG17" s="49">
        <f t="shared" si="18"/>
        <v>4</v>
      </c>
      <c r="BH17" s="49">
        <f t="shared" si="18"/>
        <v>0</v>
      </c>
      <c r="BI17" s="49">
        <f t="shared" si="18"/>
        <v>16</v>
      </c>
      <c r="BJ17" s="49">
        <f t="shared" si="18"/>
        <v>0</v>
      </c>
      <c r="BK17" s="49">
        <f t="shared" si="18"/>
        <v>2.4</v>
      </c>
      <c r="BL17" s="49">
        <f t="shared" si="18"/>
        <v>2.62</v>
      </c>
      <c r="BM17" s="49">
        <f t="shared" si="18"/>
        <v>-8.5</v>
      </c>
      <c r="BN17" s="49">
        <f t="shared" si="18"/>
        <v>0</v>
      </c>
      <c r="BO17" s="50">
        <f t="shared" si="18"/>
        <v>0</v>
      </c>
    </row>
    <row r="24" spans="1:67" x14ac:dyDescent="0.25">
      <c r="Y24" s="69"/>
    </row>
    <row r="25" spans="1:67" x14ac:dyDescent="0.25">
      <c r="Y25" s="69"/>
    </row>
    <row r="26" spans="1:67" x14ac:dyDescent="0.25">
      <c r="Y26" s="69"/>
    </row>
    <row r="27" spans="1:67" x14ac:dyDescent="0.25">
      <c r="Y27" s="69"/>
    </row>
    <row r="28" spans="1:67" x14ac:dyDescent="0.25">
      <c r="Y28" s="69"/>
    </row>
    <row r="30" spans="1:67" x14ac:dyDescent="0.25">
      <c r="Y30" s="69"/>
    </row>
    <row r="31" spans="1:67" x14ac:dyDescent="0.25">
      <c r="Y31" s="69"/>
    </row>
    <row r="32" spans="1:67" x14ac:dyDescent="0.25">
      <c r="Y32" s="69"/>
    </row>
    <row r="33" spans="25:25" x14ac:dyDescent="0.25">
      <c r="Y33" s="69"/>
    </row>
    <row r="34" spans="25:25" x14ac:dyDescent="0.25">
      <c r="Y34" s="69"/>
    </row>
    <row r="35" spans="25:25" x14ac:dyDescent="0.25">
      <c r="Y35" s="69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4C6B-B30F-4A9E-93D7-E04A15D63156}">
  <sheetPr>
    <pageSetUpPr fitToPage="1"/>
  </sheetPr>
  <dimension ref="A1:BO4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C26" sqref="C26"/>
    </sheetView>
  </sheetViews>
  <sheetFormatPr defaultRowHeight="15" x14ac:dyDescent="0.25"/>
  <cols>
    <col min="1" max="1" width="22.85546875" customWidth="1"/>
    <col min="2" max="2" width="2" bestFit="1" customWidth="1"/>
    <col min="3" max="3" width="8.140625" bestFit="1" customWidth="1"/>
    <col min="4" max="4" width="6.5703125" bestFit="1" customWidth="1"/>
    <col min="5" max="5" width="10.85546875" bestFit="1" customWidth="1"/>
    <col min="6" max="6" width="9.5703125" bestFit="1" customWidth="1"/>
    <col min="7" max="7" width="9" bestFit="1" customWidth="1"/>
    <col min="8" max="8" width="8.85546875" bestFit="1" customWidth="1"/>
    <col min="9" max="9" width="8.42578125" bestFit="1" customWidth="1"/>
    <col min="10" max="10" width="10.85546875" bestFit="1" customWidth="1"/>
    <col min="11" max="11" width="10.85546875" customWidth="1"/>
    <col min="12" max="12" width="9.5703125" bestFit="1" customWidth="1"/>
    <col min="13" max="14" width="9.5703125" customWidth="1"/>
    <col min="15" max="15" width="9.42578125" bestFit="1" customWidth="1"/>
    <col min="16" max="16" width="10.140625" customWidth="1"/>
    <col min="17" max="17" width="9.5703125" customWidth="1"/>
    <col min="18" max="18" width="9.5703125" bestFit="1" customWidth="1"/>
    <col min="19" max="19" width="9.5703125" customWidth="1"/>
    <col min="20" max="20" width="9.5703125" bestFit="1" customWidth="1"/>
    <col min="21" max="21" width="11.140625" customWidth="1"/>
    <col min="22" max="22" width="10.5703125" bestFit="1" customWidth="1"/>
    <col min="23" max="23" width="12.7109375" customWidth="1"/>
    <col min="24" max="24" width="9.5703125" bestFit="1" customWidth="1"/>
    <col min="25" max="25" width="9.42578125" customWidth="1"/>
    <col min="26" max="26" width="11" customWidth="1"/>
    <col min="27" max="28" width="9.5703125" customWidth="1"/>
    <col min="29" max="29" width="10.85546875" bestFit="1" customWidth="1"/>
    <col min="30" max="30" width="10.85546875" customWidth="1"/>
    <col min="31" max="31" width="9.5703125" bestFit="1" customWidth="1"/>
    <col min="32" max="33" width="9.5703125" customWidth="1"/>
    <col min="34" max="34" width="9.42578125" bestFit="1" customWidth="1"/>
    <col min="35" max="35" width="10.140625" bestFit="1" customWidth="1"/>
    <col min="36" max="36" width="9.5703125" customWidth="1"/>
    <col min="37" max="37" width="9.5703125" bestFit="1" customWidth="1"/>
    <col min="38" max="38" width="9.5703125" customWidth="1"/>
    <col min="39" max="39" width="9.5703125" bestFit="1" customWidth="1"/>
    <col min="40" max="40" width="11.140625" bestFit="1" customWidth="1"/>
    <col min="41" max="41" width="10.5703125" bestFit="1" customWidth="1"/>
    <col min="42" max="42" width="12.7109375" customWidth="1"/>
    <col min="43" max="43" width="9.5703125" bestFit="1" customWidth="1"/>
    <col min="44" max="44" width="9.42578125" customWidth="1"/>
    <col min="45" max="45" width="11" customWidth="1"/>
    <col min="46" max="47" width="9.5703125" customWidth="1"/>
    <col min="48" max="48" width="9.42578125" bestFit="1" customWidth="1"/>
    <col min="49" max="49" width="12.42578125" customWidth="1"/>
    <col min="50" max="50" width="10.42578125" customWidth="1"/>
    <col min="51" max="52" width="10.140625" customWidth="1"/>
    <col min="54" max="54" width="11.85546875" customWidth="1"/>
    <col min="56" max="56" width="13" customWidth="1"/>
    <col min="57" max="58" width="11.140625" customWidth="1"/>
    <col min="59" max="60" width="10.42578125" customWidth="1"/>
    <col min="62" max="62" width="10" customWidth="1"/>
  </cols>
  <sheetData>
    <row r="1" spans="1:67" ht="15.75" thickBot="1" x14ac:dyDescent="0.3">
      <c r="A1" s="86" t="s">
        <v>98</v>
      </c>
      <c r="B1" s="133" t="s">
        <v>61</v>
      </c>
      <c r="C1" s="134"/>
      <c r="D1" s="134"/>
      <c r="E1" s="134"/>
      <c r="F1" s="134"/>
      <c r="G1" s="134"/>
      <c r="H1" s="134"/>
      <c r="I1" s="134"/>
      <c r="J1" s="134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</row>
    <row r="2" spans="1:67" ht="45" x14ac:dyDescent="0.25">
      <c r="A2" s="21" t="s">
        <v>0</v>
      </c>
      <c r="B2" s="31"/>
      <c r="C2" s="32" t="s">
        <v>1</v>
      </c>
      <c r="D2" s="33" t="s">
        <v>2</v>
      </c>
      <c r="E2" s="33" t="s">
        <v>76</v>
      </c>
      <c r="F2" s="33" t="s">
        <v>75</v>
      </c>
      <c r="G2" s="33" t="s">
        <v>3</v>
      </c>
      <c r="H2" s="34" t="s">
        <v>74</v>
      </c>
      <c r="I2" s="35" t="s">
        <v>4</v>
      </c>
      <c r="J2" s="23" t="s">
        <v>31</v>
      </c>
      <c r="K2" s="23" t="s">
        <v>77</v>
      </c>
      <c r="L2" s="3" t="s">
        <v>32</v>
      </c>
      <c r="M2" s="3" t="s">
        <v>78</v>
      </c>
      <c r="N2" s="3" t="s">
        <v>79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85</v>
      </c>
      <c r="T2" s="3" t="s">
        <v>37</v>
      </c>
      <c r="U2" s="3" t="s">
        <v>38</v>
      </c>
      <c r="V2" s="3" t="s">
        <v>39</v>
      </c>
      <c r="W2" s="3" t="s">
        <v>86</v>
      </c>
      <c r="X2" s="3" t="s">
        <v>40</v>
      </c>
      <c r="Y2" s="3" t="s">
        <v>41</v>
      </c>
      <c r="Z2" s="3" t="s">
        <v>42</v>
      </c>
      <c r="AA2" s="71" t="s">
        <v>83</v>
      </c>
      <c r="AB2" s="4" t="s">
        <v>43</v>
      </c>
      <c r="AC2" s="1" t="s">
        <v>10</v>
      </c>
      <c r="AD2" s="23" t="s">
        <v>80</v>
      </c>
      <c r="AE2" s="3" t="s">
        <v>44</v>
      </c>
      <c r="AF2" s="3" t="s">
        <v>81</v>
      </c>
      <c r="AG2" s="3" t="s">
        <v>82</v>
      </c>
      <c r="AH2" s="3" t="s">
        <v>45</v>
      </c>
      <c r="AI2" s="3" t="s">
        <v>46</v>
      </c>
      <c r="AJ2" s="3" t="s">
        <v>47</v>
      </c>
      <c r="AK2" s="3" t="s">
        <v>48</v>
      </c>
      <c r="AL2" s="3" t="s">
        <v>87</v>
      </c>
      <c r="AM2" s="3" t="s">
        <v>49</v>
      </c>
      <c r="AN2" s="3" t="s">
        <v>50</v>
      </c>
      <c r="AO2" s="3" t="s">
        <v>51</v>
      </c>
      <c r="AP2" s="3" t="s">
        <v>88</v>
      </c>
      <c r="AQ2" s="3" t="s">
        <v>52</v>
      </c>
      <c r="AR2" s="3" t="s">
        <v>53</v>
      </c>
      <c r="AS2" s="3" t="s">
        <v>54</v>
      </c>
      <c r="AT2" s="71" t="s">
        <v>84</v>
      </c>
      <c r="AU2" s="71" t="s">
        <v>55</v>
      </c>
      <c r="AV2" s="1" t="s">
        <v>5</v>
      </c>
      <c r="AW2" s="3" t="s">
        <v>6</v>
      </c>
      <c r="AX2" s="3" t="s">
        <v>7</v>
      </c>
      <c r="AY2" s="3" t="s">
        <v>8</v>
      </c>
      <c r="AZ2" s="3" t="s">
        <v>63</v>
      </c>
      <c r="BA2" s="3" t="s">
        <v>9</v>
      </c>
      <c r="BB2" s="3" t="s">
        <v>66</v>
      </c>
      <c r="BC2" s="3" t="s">
        <v>56</v>
      </c>
      <c r="BD2" s="3" t="s">
        <v>67</v>
      </c>
      <c r="BE2" s="3" t="s">
        <v>57</v>
      </c>
      <c r="BF2" s="3" t="s">
        <v>68</v>
      </c>
      <c r="BG2" s="3" t="s">
        <v>58</v>
      </c>
      <c r="BH2" s="3" t="s">
        <v>69</v>
      </c>
      <c r="BI2" s="3" t="s">
        <v>59</v>
      </c>
      <c r="BJ2" s="3" t="s">
        <v>62</v>
      </c>
      <c r="BK2" s="3" t="s">
        <v>11</v>
      </c>
      <c r="BL2" s="3" t="s">
        <v>12</v>
      </c>
      <c r="BM2" s="3" t="s">
        <v>13</v>
      </c>
      <c r="BN2" s="3" t="s">
        <v>93</v>
      </c>
      <c r="BO2" s="4" t="s">
        <v>94</v>
      </c>
    </row>
    <row r="3" spans="1:67" ht="15.75" thickBot="1" x14ac:dyDescent="0.3">
      <c r="A3" s="22" t="s">
        <v>14</v>
      </c>
      <c r="B3" s="27"/>
      <c r="C3" s="7" t="s">
        <v>15</v>
      </c>
      <c r="D3" s="8" t="s">
        <v>16</v>
      </c>
      <c r="E3" s="8" t="s">
        <v>18</v>
      </c>
      <c r="F3" s="8" t="s">
        <v>18</v>
      </c>
      <c r="G3" s="8" t="s">
        <v>17</v>
      </c>
      <c r="H3" s="8" t="s">
        <v>18</v>
      </c>
      <c r="I3" s="9" t="s">
        <v>18</v>
      </c>
      <c r="J3" s="24" t="s">
        <v>18</v>
      </c>
      <c r="K3" s="24" t="s">
        <v>18</v>
      </c>
      <c r="L3" s="8" t="s">
        <v>18</v>
      </c>
      <c r="M3" s="8" t="s">
        <v>18</v>
      </c>
      <c r="N3" s="8" t="s">
        <v>18</v>
      </c>
      <c r="O3" s="8" t="s">
        <v>18</v>
      </c>
      <c r="P3" s="8" t="s">
        <v>18</v>
      </c>
      <c r="Q3" s="8" t="s">
        <v>18</v>
      </c>
      <c r="R3" s="8" t="s">
        <v>18</v>
      </c>
      <c r="S3" s="8" t="s">
        <v>18</v>
      </c>
      <c r="T3" s="8" t="s">
        <v>18</v>
      </c>
      <c r="U3" s="8" t="s">
        <v>18</v>
      </c>
      <c r="V3" s="8" t="s">
        <v>18</v>
      </c>
      <c r="W3" s="8" t="s">
        <v>18</v>
      </c>
      <c r="X3" s="8" t="s">
        <v>18</v>
      </c>
      <c r="Y3" s="8" t="s">
        <v>18</v>
      </c>
      <c r="Z3" s="8" t="s">
        <v>18</v>
      </c>
      <c r="AA3" s="9" t="s">
        <v>18</v>
      </c>
      <c r="AB3" s="9" t="s">
        <v>18</v>
      </c>
      <c r="AC3" s="6" t="s">
        <v>18</v>
      </c>
      <c r="AD3" s="24" t="s">
        <v>18</v>
      </c>
      <c r="AE3" s="8" t="s">
        <v>18</v>
      </c>
      <c r="AF3" s="8" t="s">
        <v>18</v>
      </c>
      <c r="AG3" s="8" t="s">
        <v>18</v>
      </c>
      <c r="AH3" s="8" t="s">
        <v>18</v>
      </c>
      <c r="AI3" s="8" t="s">
        <v>18</v>
      </c>
      <c r="AJ3" s="8" t="s">
        <v>18</v>
      </c>
      <c r="AK3" s="8" t="s">
        <v>18</v>
      </c>
      <c r="AL3" s="8" t="s">
        <v>18</v>
      </c>
      <c r="AM3" s="8" t="s">
        <v>18</v>
      </c>
      <c r="AN3" s="8" t="s">
        <v>18</v>
      </c>
      <c r="AO3" s="8" t="s">
        <v>18</v>
      </c>
      <c r="AP3" s="8" t="s">
        <v>18</v>
      </c>
      <c r="AQ3" s="8" t="s">
        <v>18</v>
      </c>
      <c r="AR3" s="8" t="s">
        <v>18</v>
      </c>
      <c r="AS3" s="8" t="s">
        <v>18</v>
      </c>
      <c r="AT3" s="8" t="s">
        <v>18</v>
      </c>
      <c r="AU3" s="88" t="s">
        <v>18</v>
      </c>
      <c r="AV3" s="10" t="s">
        <v>18</v>
      </c>
      <c r="AW3" s="11" t="s">
        <v>18</v>
      </c>
      <c r="AX3" s="11" t="s">
        <v>18</v>
      </c>
      <c r="AY3" s="11" t="s">
        <v>18</v>
      </c>
      <c r="AZ3" s="11" t="s">
        <v>64</v>
      </c>
      <c r="BA3" s="11" t="s">
        <v>18</v>
      </c>
      <c r="BB3" s="11" t="s">
        <v>18</v>
      </c>
      <c r="BC3" s="11" t="s">
        <v>18</v>
      </c>
      <c r="BD3" s="11" t="s">
        <v>18</v>
      </c>
      <c r="BE3" s="11" t="s">
        <v>18</v>
      </c>
      <c r="BF3" s="11" t="s">
        <v>18</v>
      </c>
      <c r="BG3" s="11" t="s">
        <v>18</v>
      </c>
      <c r="BH3" s="11" t="s">
        <v>18</v>
      </c>
      <c r="BI3" s="11" t="s">
        <v>18</v>
      </c>
      <c r="BJ3" s="11" t="s">
        <v>18</v>
      </c>
      <c r="BK3" s="11" t="s">
        <v>19</v>
      </c>
      <c r="BL3" s="11" t="s">
        <v>19</v>
      </c>
      <c r="BM3" s="11" t="s">
        <v>20</v>
      </c>
      <c r="BN3" s="11"/>
      <c r="BO3" s="12"/>
    </row>
    <row r="4" spans="1:67" ht="15.75" thickBot="1" x14ac:dyDescent="0.3">
      <c r="A4" s="70" t="s">
        <v>21</v>
      </c>
      <c r="B4" s="80"/>
      <c r="C4" s="19"/>
      <c r="D4" s="19"/>
      <c r="E4" s="19"/>
      <c r="F4" s="19"/>
      <c r="G4" s="19"/>
      <c r="H4" s="19"/>
      <c r="I4" s="28"/>
      <c r="J4" s="25"/>
      <c r="K4" s="25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72"/>
      <c r="AB4" s="17"/>
      <c r="AC4" s="18"/>
      <c r="AD4" s="25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72"/>
      <c r="AU4" s="72"/>
      <c r="AV4" s="93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x14ac:dyDescent="0.25">
      <c r="A5" s="81">
        <v>44217</v>
      </c>
      <c r="B5" s="85"/>
      <c r="C5" s="83">
        <v>9.39</v>
      </c>
      <c r="D5" s="83">
        <v>161</v>
      </c>
      <c r="E5" s="83"/>
      <c r="F5" s="83">
        <v>105</v>
      </c>
      <c r="G5" s="83"/>
      <c r="H5" s="83">
        <v>1</v>
      </c>
      <c r="I5" s="84">
        <v>0.7</v>
      </c>
      <c r="J5" s="85">
        <v>7.0000000000000007E-2</v>
      </c>
      <c r="K5" s="83"/>
      <c r="L5" s="83">
        <v>1E-3</v>
      </c>
      <c r="M5" s="83"/>
      <c r="N5" s="83" t="s">
        <v>90</v>
      </c>
      <c r="O5" s="83" t="s">
        <v>26</v>
      </c>
      <c r="P5" s="83" t="s">
        <v>22</v>
      </c>
      <c r="Q5" s="83" t="s">
        <v>22</v>
      </c>
      <c r="R5" s="83" t="s">
        <v>22</v>
      </c>
      <c r="S5" s="83">
        <v>0.05</v>
      </c>
      <c r="T5" s="83" t="s">
        <v>22</v>
      </c>
      <c r="U5" s="83">
        <v>5.0000000000000001E-3</v>
      </c>
      <c r="V5" s="83" t="s">
        <v>26</v>
      </c>
      <c r="W5" s="83" t="s">
        <v>22</v>
      </c>
      <c r="X5" s="83" t="s">
        <v>22</v>
      </c>
      <c r="Y5" s="83" t="s">
        <v>91</v>
      </c>
      <c r="Z5" s="83"/>
      <c r="AA5" s="83"/>
      <c r="AB5" s="84" t="s">
        <v>23</v>
      </c>
      <c r="AC5" s="85">
        <v>0.14000000000000001</v>
      </c>
      <c r="AD5" s="82"/>
      <c r="AE5" s="83" t="s">
        <v>22</v>
      </c>
      <c r="AF5" s="83"/>
      <c r="AG5" s="83" t="s">
        <v>90</v>
      </c>
      <c r="AH5" s="83" t="s">
        <v>26</v>
      </c>
      <c r="AI5" s="83" t="s">
        <v>22</v>
      </c>
      <c r="AJ5" s="83" t="s">
        <v>22</v>
      </c>
      <c r="AK5" s="83" t="s">
        <v>22</v>
      </c>
      <c r="AL5" s="83">
        <v>0.1</v>
      </c>
      <c r="AM5" s="83" t="s">
        <v>22</v>
      </c>
      <c r="AN5" s="83">
        <v>7.0000000000000001E-3</v>
      </c>
      <c r="AO5" s="83" t="s">
        <v>26</v>
      </c>
      <c r="AP5" s="83" t="s">
        <v>22</v>
      </c>
      <c r="AQ5" s="83" t="s">
        <v>22</v>
      </c>
      <c r="AR5" s="83" t="s">
        <v>91</v>
      </c>
      <c r="AS5" s="83"/>
      <c r="AT5" s="87"/>
      <c r="AU5" s="87" t="s">
        <v>23</v>
      </c>
      <c r="AV5" s="63">
        <v>68</v>
      </c>
      <c r="AW5" s="64">
        <v>38</v>
      </c>
      <c r="AX5" s="64">
        <v>30</v>
      </c>
      <c r="AY5" s="64" t="s">
        <v>89</v>
      </c>
      <c r="AZ5" s="64">
        <v>60</v>
      </c>
      <c r="BA5" s="64">
        <v>7</v>
      </c>
      <c r="BB5" s="64"/>
      <c r="BC5" s="30">
        <v>16</v>
      </c>
      <c r="BD5" s="30"/>
      <c r="BE5" s="30">
        <v>5</v>
      </c>
      <c r="BF5" s="30"/>
      <c r="BG5" s="30">
        <v>4</v>
      </c>
      <c r="BH5" s="30"/>
      <c r="BI5" s="30">
        <v>12</v>
      </c>
      <c r="BJ5" s="30"/>
      <c r="BK5" s="30">
        <v>1.58</v>
      </c>
      <c r="BL5" s="30">
        <v>1.83</v>
      </c>
      <c r="BM5" s="30"/>
      <c r="BN5" s="30"/>
      <c r="BO5" s="55"/>
    </row>
    <row r="6" spans="1:67" x14ac:dyDescent="0.25">
      <c r="A6" s="78">
        <v>44237</v>
      </c>
      <c r="B6" s="56"/>
      <c r="C6" s="54">
        <v>7.48</v>
      </c>
      <c r="D6" s="54">
        <v>130</v>
      </c>
      <c r="E6" s="54"/>
      <c r="F6" s="54">
        <v>84</v>
      </c>
      <c r="G6" s="54"/>
      <c r="H6" s="54" t="s">
        <v>89</v>
      </c>
      <c r="I6" s="57">
        <v>0.4</v>
      </c>
      <c r="J6" s="56">
        <v>0.44</v>
      </c>
      <c r="K6" s="54"/>
      <c r="L6" s="54" t="s">
        <v>22</v>
      </c>
      <c r="M6" s="54"/>
      <c r="N6" s="54" t="s">
        <v>90</v>
      </c>
      <c r="O6" s="54" t="s">
        <v>26</v>
      </c>
      <c r="P6" s="54" t="s">
        <v>22</v>
      </c>
      <c r="Q6" s="54" t="s">
        <v>22</v>
      </c>
      <c r="R6" s="54" t="s">
        <v>22</v>
      </c>
      <c r="S6" s="54">
        <v>0.21</v>
      </c>
      <c r="T6" s="54" t="s">
        <v>22</v>
      </c>
      <c r="U6" s="54">
        <v>6.0000000000000001E-3</v>
      </c>
      <c r="V6" s="54" t="s">
        <v>26</v>
      </c>
      <c r="W6" s="54" t="s">
        <v>22</v>
      </c>
      <c r="X6" s="54" t="s">
        <v>22</v>
      </c>
      <c r="Y6" s="54" t="s">
        <v>91</v>
      </c>
      <c r="Z6" s="54"/>
      <c r="AA6" s="54"/>
      <c r="AB6" s="57" t="s">
        <v>23</v>
      </c>
      <c r="AC6" s="56">
        <v>2.1</v>
      </c>
      <c r="AD6" s="58"/>
      <c r="AE6" s="54">
        <v>1E-3</v>
      </c>
      <c r="AF6" s="54"/>
      <c r="AG6" s="54" t="s">
        <v>90</v>
      </c>
      <c r="AH6" s="54" t="s">
        <v>26</v>
      </c>
      <c r="AI6" s="54" t="s">
        <v>22</v>
      </c>
      <c r="AJ6" s="54" t="s">
        <v>22</v>
      </c>
      <c r="AK6" s="54">
        <v>1E-3</v>
      </c>
      <c r="AL6" s="54">
        <v>1.37</v>
      </c>
      <c r="AM6" s="54">
        <v>2E-3</v>
      </c>
      <c r="AN6" s="54">
        <v>1.6E-2</v>
      </c>
      <c r="AO6" s="54" t="s">
        <v>26</v>
      </c>
      <c r="AP6" s="54" t="s">
        <v>22</v>
      </c>
      <c r="AQ6" s="54">
        <v>2E-3</v>
      </c>
      <c r="AR6" s="54" t="s">
        <v>91</v>
      </c>
      <c r="AS6" s="54"/>
      <c r="AT6" s="67"/>
      <c r="AU6" s="67" t="s">
        <v>23</v>
      </c>
      <c r="AV6" s="63">
        <v>67</v>
      </c>
      <c r="AW6" s="64">
        <v>67</v>
      </c>
      <c r="AX6" s="64" t="s">
        <v>89</v>
      </c>
      <c r="AY6" s="64" t="s">
        <v>89</v>
      </c>
      <c r="AZ6" s="64">
        <v>46</v>
      </c>
      <c r="BA6" s="64">
        <v>4</v>
      </c>
      <c r="BB6" s="64"/>
      <c r="BC6" s="30">
        <v>12</v>
      </c>
      <c r="BD6" s="30"/>
      <c r="BE6" s="30">
        <v>4</v>
      </c>
      <c r="BF6" s="30"/>
      <c r="BG6" s="30">
        <v>4</v>
      </c>
      <c r="BH6" s="30"/>
      <c r="BI6" s="30">
        <v>9</v>
      </c>
      <c r="BJ6" s="30"/>
      <c r="BK6" s="30">
        <v>1.45</v>
      </c>
      <c r="BL6" s="30">
        <v>1.42</v>
      </c>
      <c r="BM6" s="30"/>
      <c r="BN6" s="30"/>
      <c r="BO6" s="55"/>
    </row>
    <row r="7" spans="1:67" x14ac:dyDescent="0.25">
      <c r="A7" s="78">
        <v>44272</v>
      </c>
      <c r="B7" s="56"/>
      <c r="C7" s="54">
        <v>8.41</v>
      </c>
      <c r="D7" s="54">
        <v>202</v>
      </c>
      <c r="E7" s="54"/>
      <c r="F7" s="54">
        <v>131</v>
      </c>
      <c r="G7" s="54"/>
      <c r="H7" s="54">
        <v>1</v>
      </c>
      <c r="I7" s="57">
        <v>0.5</v>
      </c>
      <c r="J7" s="56">
        <v>0.04</v>
      </c>
      <c r="K7" s="54"/>
      <c r="L7" s="54" t="s">
        <v>22</v>
      </c>
      <c r="M7" s="54"/>
      <c r="N7" s="54" t="s">
        <v>90</v>
      </c>
      <c r="O7" s="54" t="s">
        <v>26</v>
      </c>
      <c r="P7" s="54" t="s">
        <v>22</v>
      </c>
      <c r="Q7" s="54" t="s">
        <v>22</v>
      </c>
      <c r="R7" s="54" t="s">
        <v>22</v>
      </c>
      <c r="S7" s="54" t="s">
        <v>90</v>
      </c>
      <c r="T7" s="54" t="s">
        <v>22</v>
      </c>
      <c r="U7" s="54">
        <v>5.0000000000000001E-3</v>
      </c>
      <c r="V7" s="54" t="s">
        <v>26</v>
      </c>
      <c r="W7" s="54" t="s">
        <v>22</v>
      </c>
      <c r="X7" s="54" t="s">
        <v>22</v>
      </c>
      <c r="Y7" s="54" t="s">
        <v>91</v>
      </c>
      <c r="Z7" s="54"/>
      <c r="AA7" s="54"/>
      <c r="AB7" s="57">
        <v>5.0000000000000001E-3</v>
      </c>
      <c r="AC7" s="56">
        <v>0.12</v>
      </c>
      <c r="AD7" s="58"/>
      <c r="AE7" s="54" t="s">
        <v>22</v>
      </c>
      <c r="AF7" s="54"/>
      <c r="AG7" s="54" t="s">
        <v>90</v>
      </c>
      <c r="AH7" s="54" t="s">
        <v>26</v>
      </c>
      <c r="AI7" s="54" t="s">
        <v>22</v>
      </c>
      <c r="AJ7" s="54" t="s">
        <v>22</v>
      </c>
      <c r="AK7" s="54" t="s">
        <v>22</v>
      </c>
      <c r="AL7" s="54">
        <v>0.08</v>
      </c>
      <c r="AM7" s="54" t="s">
        <v>22</v>
      </c>
      <c r="AN7" s="54">
        <v>7.0000000000000001E-3</v>
      </c>
      <c r="AO7" s="54" t="s">
        <v>26</v>
      </c>
      <c r="AP7" s="54" t="s">
        <v>22</v>
      </c>
      <c r="AQ7" s="54" t="s">
        <v>22</v>
      </c>
      <c r="AR7" s="54" t="s">
        <v>91</v>
      </c>
      <c r="AS7" s="54"/>
      <c r="AT7" s="67"/>
      <c r="AU7" s="67" t="s">
        <v>23</v>
      </c>
      <c r="AV7" s="73">
        <v>96</v>
      </c>
      <c r="AW7" s="30">
        <v>88</v>
      </c>
      <c r="AX7" s="64">
        <v>8</v>
      </c>
      <c r="AY7" s="64" t="s">
        <v>89</v>
      </c>
      <c r="AZ7" s="30">
        <v>75</v>
      </c>
      <c r="BA7" s="30">
        <v>6</v>
      </c>
      <c r="BB7" s="64"/>
      <c r="BC7" s="30">
        <v>20</v>
      </c>
      <c r="BD7" s="30"/>
      <c r="BE7" s="30">
        <v>6</v>
      </c>
      <c r="BF7" s="30"/>
      <c r="BG7" s="30">
        <v>4</v>
      </c>
      <c r="BH7" s="30"/>
      <c r="BI7" s="30">
        <v>13</v>
      </c>
      <c r="BJ7" s="30"/>
      <c r="BK7" s="30">
        <v>2.11</v>
      </c>
      <c r="BL7" s="30">
        <v>2.16</v>
      </c>
      <c r="BM7" s="30"/>
      <c r="BN7" s="30"/>
      <c r="BO7" s="55"/>
    </row>
    <row r="8" spans="1:67" x14ac:dyDescent="0.25">
      <c r="A8" s="78">
        <v>44294</v>
      </c>
      <c r="B8" s="56"/>
      <c r="C8" s="54">
        <v>8.1</v>
      </c>
      <c r="D8" s="54">
        <v>210</v>
      </c>
      <c r="E8" s="54"/>
      <c r="F8" s="54">
        <v>136</v>
      </c>
      <c r="G8" s="54"/>
      <c r="H8" s="54" t="s">
        <v>89</v>
      </c>
      <c r="I8" s="57">
        <v>0.6</v>
      </c>
      <c r="J8" s="56">
        <v>0.03</v>
      </c>
      <c r="K8" s="54"/>
      <c r="L8" s="54" t="s">
        <v>22</v>
      </c>
      <c r="M8" s="54"/>
      <c r="N8" s="54" t="s">
        <v>90</v>
      </c>
      <c r="O8" s="54" t="s">
        <v>26</v>
      </c>
      <c r="P8" s="54" t="s">
        <v>22</v>
      </c>
      <c r="Q8" s="54" t="s">
        <v>22</v>
      </c>
      <c r="R8" s="54">
        <v>1E-3</v>
      </c>
      <c r="S8" s="54" t="s">
        <v>90</v>
      </c>
      <c r="T8" s="54" t="s">
        <v>22</v>
      </c>
      <c r="U8" s="54">
        <v>8.0000000000000002E-3</v>
      </c>
      <c r="V8" s="54" t="s">
        <v>26</v>
      </c>
      <c r="W8" s="54" t="s">
        <v>22</v>
      </c>
      <c r="X8" s="54" t="s">
        <v>22</v>
      </c>
      <c r="Y8" s="54" t="s">
        <v>91</v>
      </c>
      <c r="Z8" s="54"/>
      <c r="AA8" s="54"/>
      <c r="AB8" s="57">
        <v>8.9999999999999993E-3</v>
      </c>
      <c r="AC8" s="56">
        <v>7.0000000000000007E-2</v>
      </c>
      <c r="AD8" s="58"/>
      <c r="AE8" s="54" t="s">
        <v>22</v>
      </c>
      <c r="AF8" s="54"/>
      <c r="AG8" s="54" t="s">
        <v>90</v>
      </c>
      <c r="AH8" s="54" t="s">
        <v>26</v>
      </c>
      <c r="AI8" s="54" t="s">
        <v>22</v>
      </c>
      <c r="AJ8" s="54" t="s">
        <v>22</v>
      </c>
      <c r="AK8" s="54" t="s">
        <v>22</v>
      </c>
      <c r="AL8" s="54" t="s">
        <v>90</v>
      </c>
      <c r="AM8" s="54" t="s">
        <v>22</v>
      </c>
      <c r="AN8" s="54">
        <v>6.0000000000000001E-3</v>
      </c>
      <c r="AO8" s="54" t="s">
        <v>26</v>
      </c>
      <c r="AP8" s="54" t="s">
        <v>22</v>
      </c>
      <c r="AQ8" s="54" t="s">
        <v>22</v>
      </c>
      <c r="AR8" s="54" t="s">
        <v>91</v>
      </c>
      <c r="AS8" s="54"/>
      <c r="AT8" s="67"/>
      <c r="AU8" s="67">
        <v>6.0000000000000001E-3</v>
      </c>
      <c r="AV8" s="73">
        <v>104</v>
      </c>
      <c r="AW8" s="30">
        <v>104</v>
      </c>
      <c r="AX8" s="64" t="s">
        <v>89</v>
      </c>
      <c r="AY8" s="64" t="s">
        <v>89</v>
      </c>
      <c r="AZ8" s="30">
        <v>84</v>
      </c>
      <c r="BA8" s="30">
        <v>5</v>
      </c>
      <c r="BB8" s="64"/>
      <c r="BC8" s="30">
        <v>22</v>
      </c>
      <c r="BD8" s="30"/>
      <c r="BE8" s="30">
        <v>7</v>
      </c>
      <c r="BF8" s="30"/>
      <c r="BG8" s="30">
        <v>4</v>
      </c>
      <c r="BH8" s="30"/>
      <c r="BI8" s="30">
        <v>14</v>
      </c>
      <c r="BJ8" s="30"/>
      <c r="BK8" s="30">
        <v>2.2200000000000002</v>
      </c>
      <c r="BL8" s="30">
        <v>2.38</v>
      </c>
      <c r="BM8" s="30"/>
      <c r="BN8" s="30"/>
      <c r="BO8" s="55"/>
    </row>
    <row r="9" spans="1:67" x14ac:dyDescent="0.25">
      <c r="A9" s="78">
        <v>44621</v>
      </c>
      <c r="B9" s="56"/>
      <c r="C9" s="54">
        <v>8.7899999999999991</v>
      </c>
      <c r="D9" s="54">
        <v>197</v>
      </c>
      <c r="E9" s="54"/>
      <c r="F9" s="54">
        <v>111</v>
      </c>
      <c r="G9" s="54"/>
      <c r="H9" s="54">
        <v>1</v>
      </c>
      <c r="I9" s="57">
        <v>0.7</v>
      </c>
      <c r="J9" s="56" t="s">
        <v>91</v>
      </c>
      <c r="K9" s="54"/>
      <c r="L9" s="54" t="s">
        <v>22</v>
      </c>
      <c r="M9" s="54"/>
      <c r="N9" s="54" t="s">
        <v>90</v>
      </c>
      <c r="O9" s="54" t="s">
        <v>26</v>
      </c>
      <c r="P9" s="54" t="s">
        <v>22</v>
      </c>
      <c r="Q9" s="54" t="s">
        <v>22</v>
      </c>
      <c r="R9" s="54" t="s">
        <v>22</v>
      </c>
      <c r="S9" s="54" t="s">
        <v>90</v>
      </c>
      <c r="T9" s="54" t="s">
        <v>22</v>
      </c>
      <c r="U9" s="54">
        <v>1E-3</v>
      </c>
      <c r="V9" s="54" t="s">
        <v>26</v>
      </c>
      <c r="W9" s="54">
        <v>2E-3</v>
      </c>
      <c r="X9" s="54" t="s">
        <v>22</v>
      </c>
      <c r="Y9" s="54" t="s">
        <v>91</v>
      </c>
      <c r="Z9" s="54"/>
      <c r="AA9" s="54"/>
      <c r="AB9" s="57" t="s">
        <v>23</v>
      </c>
      <c r="AC9" s="56">
        <v>0.46</v>
      </c>
      <c r="AD9" s="58"/>
      <c r="AE9" s="54">
        <v>1E-3</v>
      </c>
      <c r="AF9" s="54"/>
      <c r="AG9" s="54" t="s">
        <v>90</v>
      </c>
      <c r="AH9" s="54" t="s">
        <v>26</v>
      </c>
      <c r="AI9" s="54" t="s">
        <v>22</v>
      </c>
      <c r="AJ9" s="54" t="s">
        <v>22</v>
      </c>
      <c r="AK9" s="54" t="s">
        <v>22</v>
      </c>
      <c r="AL9" s="54">
        <v>0.24</v>
      </c>
      <c r="AM9" s="54" t="s">
        <v>22</v>
      </c>
      <c r="AN9" s="54">
        <v>1.2E-2</v>
      </c>
      <c r="AO9" s="54" t="s">
        <v>26</v>
      </c>
      <c r="AP9" s="54" t="s">
        <v>22</v>
      </c>
      <c r="AQ9" s="54" t="s">
        <v>22</v>
      </c>
      <c r="AR9" s="54" t="s">
        <v>91</v>
      </c>
      <c r="AS9" s="54"/>
      <c r="AT9" s="67"/>
      <c r="AU9" s="67" t="s">
        <v>23</v>
      </c>
      <c r="AV9" s="63">
        <v>86</v>
      </c>
      <c r="AW9" s="64">
        <v>72</v>
      </c>
      <c r="AX9" s="64">
        <v>15</v>
      </c>
      <c r="AY9" s="64" t="s">
        <v>89</v>
      </c>
      <c r="AZ9" s="64">
        <v>60</v>
      </c>
      <c r="BA9" s="64">
        <v>7</v>
      </c>
      <c r="BB9" s="64"/>
      <c r="BC9" s="30">
        <v>16</v>
      </c>
      <c r="BD9" s="30"/>
      <c r="BE9" s="30">
        <v>5</v>
      </c>
      <c r="BF9" s="30"/>
      <c r="BG9" s="30">
        <v>4</v>
      </c>
      <c r="BH9" s="30"/>
      <c r="BI9" s="30">
        <v>14</v>
      </c>
      <c r="BJ9" s="30"/>
      <c r="BK9" s="30">
        <v>1.94</v>
      </c>
      <c r="BL9" s="30">
        <v>1.92</v>
      </c>
      <c r="BM9" s="30"/>
      <c r="BN9" s="30"/>
      <c r="BO9" s="55"/>
    </row>
    <row r="10" spans="1:67" x14ac:dyDescent="0.25">
      <c r="A10" s="78">
        <v>44995</v>
      </c>
      <c r="B10" s="56"/>
      <c r="C10" s="54">
        <v>8.7899999999999991</v>
      </c>
      <c r="D10" s="54">
        <v>319</v>
      </c>
      <c r="E10" s="54" t="s">
        <v>25</v>
      </c>
      <c r="F10" s="54"/>
      <c r="G10" s="54">
        <v>1.9</v>
      </c>
      <c r="H10" s="54">
        <v>2</v>
      </c>
      <c r="I10" s="57"/>
      <c r="J10" s="56" t="s">
        <v>91</v>
      </c>
      <c r="K10" s="54" t="s">
        <v>22</v>
      </c>
      <c r="L10" s="54">
        <v>1E-3</v>
      </c>
      <c r="M10" s="54" t="s">
        <v>22</v>
      </c>
      <c r="N10" s="54"/>
      <c r="O10" s="54" t="s">
        <v>26</v>
      </c>
      <c r="P10" s="54"/>
      <c r="Q10" s="54" t="s">
        <v>22</v>
      </c>
      <c r="R10" s="54" t="s">
        <v>22</v>
      </c>
      <c r="S10" s="54"/>
      <c r="T10" s="54" t="s">
        <v>22</v>
      </c>
      <c r="U10" s="54"/>
      <c r="V10" s="54" t="s">
        <v>26</v>
      </c>
      <c r="W10" s="54"/>
      <c r="X10" s="54" t="s">
        <v>22</v>
      </c>
      <c r="Y10" s="54" t="s">
        <v>91</v>
      </c>
      <c r="Z10" s="54" t="s">
        <v>95</v>
      </c>
      <c r="AA10" s="54" t="s">
        <v>22</v>
      </c>
      <c r="AB10" s="57" t="s">
        <v>23</v>
      </c>
      <c r="AC10" s="56">
        <v>0.1</v>
      </c>
      <c r="AD10" s="58" t="s">
        <v>22</v>
      </c>
      <c r="AE10" s="54">
        <v>1E-3</v>
      </c>
      <c r="AF10" s="54" t="s">
        <v>22</v>
      </c>
      <c r="AG10" s="54"/>
      <c r="AH10" s="54" t="s">
        <v>26</v>
      </c>
      <c r="AI10" s="54"/>
      <c r="AJ10" s="54" t="s">
        <v>22</v>
      </c>
      <c r="AK10" s="54" t="s">
        <v>22</v>
      </c>
      <c r="AL10" s="54"/>
      <c r="AM10" s="54" t="s">
        <v>22</v>
      </c>
      <c r="AN10" s="54"/>
      <c r="AO10" s="54" t="s">
        <v>26</v>
      </c>
      <c r="AP10" s="54"/>
      <c r="AQ10" s="54" t="s">
        <v>22</v>
      </c>
      <c r="AR10" s="54" t="s">
        <v>91</v>
      </c>
      <c r="AS10" s="54" t="s">
        <v>95</v>
      </c>
      <c r="AT10" s="67" t="s">
        <v>22</v>
      </c>
      <c r="AU10" s="67" t="s">
        <v>23</v>
      </c>
      <c r="AV10" s="63">
        <v>159</v>
      </c>
      <c r="AW10" s="64">
        <v>135</v>
      </c>
      <c r="AX10" s="64">
        <v>24</v>
      </c>
      <c r="AY10" s="64" t="s">
        <v>89</v>
      </c>
      <c r="AZ10" s="64">
        <v>123</v>
      </c>
      <c r="BA10" s="64">
        <v>16</v>
      </c>
      <c r="BB10" s="64"/>
      <c r="BC10" s="30">
        <v>31</v>
      </c>
      <c r="BD10" s="30"/>
      <c r="BE10" s="30">
        <v>11</v>
      </c>
      <c r="BF10" s="30"/>
      <c r="BG10" s="30">
        <v>5</v>
      </c>
      <c r="BH10" s="30"/>
      <c r="BI10" s="30">
        <v>25</v>
      </c>
      <c r="BJ10" s="30"/>
      <c r="BK10" s="30">
        <v>3.67</v>
      </c>
      <c r="BL10" s="30">
        <v>3.67</v>
      </c>
      <c r="BM10" s="30">
        <v>0.03</v>
      </c>
      <c r="BN10" s="30" t="s">
        <v>96</v>
      </c>
      <c r="BO10" s="55" t="s">
        <v>96</v>
      </c>
    </row>
    <row r="11" spans="1:67" x14ac:dyDescent="0.25">
      <c r="A11" s="78">
        <v>45036</v>
      </c>
      <c r="B11" s="56"/>
      <c r="C11" s="54"/>
      <c r="D11" s="54">
        <v>276</v>
      </c>
      <c r="E11" s="54"/>
      <c r="F11" s="54">
        <v>169</v>
      </c>
      <c r="G11" s="54"/>
      <c r="H11" s="54">
        <v>4</v>
      </c>
      <c r="I11" s="57">
        <v>0.6</v>
      </c>
      <c r="J11" s="56" t="s">
        <v>91</v>
      </c>
      <c r="K11" s="54"/>
      <c r="L11" s="54" t="s">
        <v>22</v>
      </c>
      <c r="M11" s="54"/>
      <c r="N11" s="54" t="s">
        <v>90</v>
      </c>
      <c r="O11" s="54" t="s">
        <v>26</v>
      </c>
      <c r="P11" s="54" t="s">
        <v>22</v>
      </c>
      <c r="Q11" s="54" t="s">
        <v>22</v>
      </c>
      <c r="R11" s="54" t="s">
        <v>22</v>
      </c>
      <c r="S11" s="54" t="s">
        <v>90</v>
      </c>
      <c r="T11" s="54" t="s">
        <v>22</v>
      </c>
      <c r="U11" s="54">
        <v>3.0000000000000001E-3</v>
      </c>
      <c r="V11" s="54" t="s">
        <v>26</v>
      </c>
      <c r="W11" s="54" t="s">
        <v>22</v>
      </c>
      <c r="X11" s="54" t="s">
        <v>22</v>
      </c>
      <c r="Y11" s="54" t="s">
        <v>91</v>
      </c>
      <c r="Z11" s="54"/>
      <c r="AA11" s="54"/>
      <c r="AB11" s="57" t="s">
        <v>23</v>
      </c>
      <c r="AC11" s="56">
        <v>0.08</v>
      </c>
      <c r="AD11" s="58"/>
      <c r="AE11" s="54" t="s">
        <v>22</v>
      </c>
      <c r="AF11" s="54"/>
      <c r="AG11" s="54" t="s">
        <v>90</v>
      </c>
      <c r="AH11" s="54" t="s">
        <v>26</v>
      </c>
      <c r="AI11" s="54" t="s">
        <v>22</v>
      </c>
      <c r="AJ11" s="54" t="s">
        <v>22</v>
      </c>
      <c r="AK11" s="54" t="s">
        <v>22</v>
      </c>
      <c r="AL11" s="54" t="s">
        <v>90</v>
      </c>
      <c r="AM11" s="54" t="s">
        <v>22</v>
      </c>
      <c r="AN11" s="54">
        <v>8.9999999999999993E-3</v>
      </c>
      <c r="AO11" s="54" t="s">
        <v>26</v>
      </c>
      <c r="AP11" s="54">
        <v>1E-3</v>
      </c>
      <c r="AQ11" s="54" t="s">
        <v>22</v>
      </c>
      <c r="AR11" s="54" t="s">
        <v>91</v>
      </c>
      <c r="AS11" s="54"/>
      <c r="AT11" s="67"/>
      <c r="AU11" s="67" t="s">
        <v>23</v>
      </c>
      <c r="AV11" s="63">
        <v>104</v>
      </c>
      <c r="AW11" s="64">
        <v>80</v>
      </c>
      <c r="AX11" s="64">
        <v>24</v>
      </c>
      <c r="AY11" s="64" t="s">
        <v>89</v>
      </c>
      <c r="AZ11" s="64">
        <v>92</v>
      </c>
      <c r="BA11" s="64">
        <v>24</v>
      </c>
      <c r="BB11" s="64"/>
      <c r="BC11" s="30">
        <v>22</v>
      </c>
      <c r="BD11" s="30"/>
      <c r="BE11" s="30">
        <v>9</v>
      </c>
      <c r="BF11" s="30"/>
      <c r="BG11" s="30">
        <v>4</v>
      </c>
      <c r="BH11" s="30"/>
      <c r="BI11" s="30">
        <v>26</v>
      </c>
      <c r="BJ11" s="30"/>
      <c r="BK11" s="30">
        <v>2.84</v>
      </c>
      <c r="BL11" s="30">
        <v>3.07</v>
      </c>
      <c r="BM11" s="30"/>
      <c r="BN11" s="30"/>
      <c r="BO11" s="55"/>
    </row>
    <row r="12" spans="1:67" x14ac:dyDescent="0.25">
      <c r="A12" s="78">
        <v>45430</v>
      </c>
      <c r="B12" s="56"/>
      <c r="C12" s="54">
        <v>8.08</v>
      </c>
      <c r="D12" s="54">
        <v>496</v>
      </c>
      <c r="E12" s="54" t="s">
        <v>25</v>
      </c>
      <c r="F12" s="54"/>
      <c r="G12" s="54">
        <v>1.2</v>
      </c>
      <c r="H12" s="54">
        <v>3</v>
      </c>
      <c r="I12" s="57">
        <v>0.6</v>
      </c>
      <c r="J12" s="56" t="s">
        <v>91</v>
      </c>
      <c r="K12" s="54" t="s">
        <v>22</v>
      </c>
      <c r="L12" s="54" t="s">
        <v>22</v>
      </c>
      <c r="M12" s="54" t="s">
        <v>22</v>
      </c>
      <c r="N12" s="54">
        <v>0.05</v>
      </c>
      <c r="O12" s="54" t="s">
        <v>26</v>
      </c>
      <c r="P12" s="54"/>
      <c r="Q12" s="54" t="s">
        <v>22</v>
      </c>
      <c r="R12" s="54" t="s">
        <v>22</v>
      </c>
      <c r="S12" s="54"/>
      <c r="T12" s="54" t="s">
        <v>22</v>
      </c>
      <c r="U12" s="54"/>
      <c r="V12" s="54" t="s">
        <v>26</v>
      </c>
      <c r="W12" s="54"/>
      <c r="X12" s="54" t="s">
        <v>22</v>
      </c>
      <c r="Y12" s="54" t="s">
        <v>91</v>
      </c>
      <c r="Z12" s="54" t="s">
        <v>95</v>
      </c>
      <c r="AA12" s="54" t="s">
        <v>22</v>
      </c>
      <c r="AB12" s="57" t="s">
        <v>23</v>
      </c>
      <c r="AC12" s="56" t="s">
        <v>91</v>
      </c>
      <c r="AD12" s="58" t="s">
        <v>22</v>
      </c>
      <c r="AE12" s="54" t="s">
        <v>22</v>
      </c>
      <c r="AF12" s="54" t="s">
        <v>22</v>
      </c>
      <c r="AG12" s="54" t="s">
        <v>90</v>
      </c>
      <c r="AH12" s="54" t="s">
        <v>26</v>
      </c>
      <c r="AI12" s="54"/>
      <c r="AJ12" s="54" t="s">
        <v>22</v>
      </c>
      <c r="AK12" s="54" t="s">
        <v>22</v>
      </c>
      <c r="AL12" s="54"/>
      <c r="AM12" s="54" t="s">
        <v>22</v>
      </c>
      <c r="AN12" s="54"/>
      <c r="AO12" s="54" t="s">
        <v>26</v>
      </c>
      <c r="AP12" s="54"/>
      <c r="AQ12" s="54" t="s">
        <v>22</v>
      </c>
      <c r="AR12" s="54" t="s">
        <v>91</v>
      </c>
      <c r="AS12" s="54" t="s">
        <v>95</v>
      </c>
      <c r="AT12" s="67" t="s">
        <v>22</v>
      </c>
      <c r="AU12" s="67" t="s">
        <v>23</v>
      </c>
      <c r="AV12" s="63">
        <v>228</v>
      </c>
      <c r="AW12" s="64">
        <v>228</v>
      </c>
      <c r="AX12" s="64" t="s">
        <v>89</v>
      </c>
      <c r="AY12" s="64" t="s">
        <v>89</v>
      </c>
      <c r="AZ12" s="64">
        <v>152</v>
      </c>
      <c r="BA12" s="64">
        <v>34</v>
      </c>
      <c r="BB12" s="64"/>
      <c r="BC12" s="30">
        <v>31</v>
      </c>
      <c r="BD12" s="30"/>
      <c r="BE12" s="30">
        <v>18</v>
      </c>
      <c r="BF12" s="30"/>
      <c r="BG12" s="30">
        <v>5</v>
      </c>
      <c r="BH12" s="30"/>
      <c r="BI12" s="30">
        <v>57</v>
      </c>
      <c r="BJ12" s="30"/>
      <c r="BK12" s="30">
        <v>5.64</v>
      </c>
      <c r="BL12" s="30">
        <v>5.58</v>
      </c>
      <c r="BM12" s="30">
        <v>0.52</v>
      </c>
      <c r="BN12" s="30" t="s">
        <v>96</v>
      </c>
      <c r="BO12" s="55" t="s">
        <v>96</v>
      </c>
    </row>
    <row r="13" spans="1:67" x14ac:dyDescent="0.25">
      <c r="A13" s="78">
        <v>45647</v>
      </c>
      <c r="B13" s="56"/>
      <c r="C13" s="54">
        <v>7.9</v>
      </c>
      <c r="D13" s="54"/>
      <c r="E13" s="54">
        <v>280</v>
      </c>
      <c r="F13" s="54">
        <v>100</v>
      </c>
      <c r="G13" s="54">
        <v>120</v>
      </c>
      <c r="H13" s="54">
        <v>1.7</v>
      </c>
      <c r="I13" s="57">
        <v>0.3</v>
      </c>
      <c r="J13" s="56">
        <v>0.15</v>
      </c>
      <c r="K13" s="54" t="s">
        <v>22</v>
      </c>
      <c r="L13" s="54" t="s">
        <v>22</v>
      </c>
      <c r="M13" s="54" t="s">
        <v>22</v>
      </c>
      <c r="N13" s="54">
        <v>1.9E-2</v>
      </c>
      <c r="O13" s="54" t="s">
        <v>26</v>
      </c>
      <c r="P13" s="54"/>
      <c r="Q13" s="54" t="s">
        <v>22</v>
      </c>
      <c r="R13" s="54">
        <v>2E-3</v>
      </c>
      <c r="S13" s="54"/>
      <c r="T13" s="54" t="s">
        <v>22</v>
      </c>
      <c r="U13" s="54"/>
      <c r="V13" s="54" t="s">
        <v>24</v>
      </c>
      <c r="W13" s="54"/>
      <c r="X13" s="54">
        <v>1E-3</v>
      </c>
      <c r="Y13" s="54" t="s">
        <v>22</v>
      </c>
      <c r="Z13" s="54" t="s">
        <v>24</v>
      </c>
      <c r="AA13" s="54" t="s">
        <v>22</v>
      </c>
      <c r="AB13" s="57">
        <v>7.0000000000000001E-3</v>
      </c>
      <c r="AC13" s="56">
        <v>4.0999999999999996</v>
      </c>
      <c r="AD13" s="58" t="s">
        <v>22</v>
      </c>
      <c r="AE13" s="54" t="s">
        <v>22</v>
      </c>
      <c r="AF13" s="54" t="s">
        <v>22</v>
      </c>
      <c r="AG13" s="54">
        <v>2.1999999999999999E-2</v>
      </c>
      <c r="AH13" s="54" t="s">
        <v>26</v>
      </c>
      <c r="AI13" s="54"/>
      <c r="AJ13" s="54">
        <v>3.0000000000000001E-3</v>
      </c>
      <c r="AK13" s="54"/>
      <c r="AL13" s="54">
        <v>4.0000000000000001E-3</v>
      </c>
      <c r="AM13" s="54">
        <v>3.0000000000000001E-3</v>
      </c>
      <c r="AN13" s="54"/>
      <c r="AO13" s="54" t="s">
        <v>24</v>
      </c>
      <c r="AP13" s="54"/>
      <c r="AQ13" s="54">
        <v>5.0000000000000001E-3</v>
      </c>
      <c r="AR13" s="54" t="s">
        <v>22</v>
      </c>
      <c r="AS13" s="54">
        <v>1E-4</v>
      </c>
      <c r="AT13" s="67" t="s">
        <v>22</v>
      </c>
      <c r="AU13" s="67">
        <v>1.4999999999999999E-2</v>
      </c>
      <c r="AV13" s="63">
        <v>85</v>
      </c>
      <c r="AW13" s="64">
        <v>85</v>
      </c>
      <c r="AX13" s="64" t="s">
        <v>25</v>
      </c>
      <c r="AY13" s="64" t="s">
        <v>25</v>
      </c>
      <c r="AZ13" s="64">
        <v>50</v>
      </c>
      <c r="BA13" s="64">
        <v>5</v>
      </c>
      <c r="BB13" s="64"/>
      <c r="BC13" s="30">
        <v>12</v>
      </c>
      <c r="BD13" s="30"/>
      <c r="BE13" s="30">
        <v>4.7</v>
      </c>
      <c r="BF13" s="30"/>
      <c r="BG13" s="30">
        <v>3.3</v>
      </c>
      <c r="BH13" s="30"/>
      <c r="BI13" s="30">
        <v>12</v>
      </c>
      <c r="BJ13" s="30"/>
      <c r="BK13" s="30">
        <v>1.6</v>
      </c>
      <c r="BL13" s="30">
        <v>1.89</v>
      </c>
      <c r="BM13" s="30">
        <v>-8.3000000000000007</v>
      </c>
      <c r="BN13" s="30"/>
      <c r="BO13" s="55"/>
    </row>
    <row r="14" spans="1:67" x14ac:dyDescent="0.25">
      <c r="A14" s="78">
        <v>45683</v>
      </c>
      <c r="B14" s="56"/>
      <c r="C14" s="54">
        <v>7.9</v>
      </c>
      <c r="D14" s="54"/>
      <c r="E14" s="54">
        <v>220</v>
      </c>
      <c r="F14" s="54">
        <v>99</v>
      </c>
      <c r="G14" s="54">
        <v>290</v>
      </c>
      <c r="H14" s="54">
        <v>1.9</v>
      </c>
      <c r="I14" s="57">
        <v>0.3</v>
      </c>
      <c r="J14" s="56">
        <v>0.3</v>
      </c>
      <c r="K14" s="54" t="s">
        <v>22</v>
      </c>
      <c r="L14" s="54" t="s">
        <v>22</v>
      </c>
      <c r="M14" s="54" t="s">
        <v>22</v>
      </c>
      <c r="N14" s="54">
        <v>1.9E-2</v>
      </c>
      <c r="O14" s="54" t="s">
        <v>26</v>
      </c>
      <c r="P14" s="54"/>
      <c r="Q14" s="54" t="s">
        <v>22</v>
      </c>
      <c r="R14" s="54">
        <v>2E-3</v>
      </c>
      <c r="S14" s="54"/>
      <c r="T14" s="54" t="s">
        <v>22</v>
      </c>
      <c r="U14" s="54"/>
      <c r="V14" s="54" t="s">
        <v>24</v>
      </c>
      <c r="W14" s="54"/>
      <c r="X14" s="54">
        <v>1E-3</v>
      </c>
      <c r="Y14" s="54" t="s">
        <v>22</v>
      </c>
      <c r="Z14" s="54" t="s">
        <v>24</v>
      </c>
      <c r="AA14" s="54" t="s">
        <v>22</v>
      </c>
      <c r="AB14" s="57">
        <v>7.0000000000000001E-3</v>
      </c>
      <c r="AC14" s="56">
        <v>5.3</v>
      </c>
      <c r="AD14" s="58" t="s">
        <v>22</v>
      </c>
      <c r="AE14" s="54">
        <v>1E-3</v>
      </c>
      <c r="AF14" s="54" t="s">
        <v>22</v>
      </c>
      <c r="AG14" s="54">
        <v>2.3E-2</v>
      </c>
      <c r="AH14" s="54" t="s">
        <v>26</v>
      </c>
      <c r="AI14" s="54"/>
      <c r="AJ14" s="54">
        <v>6.0000000000000001E-3</v>
      </c>
      <c r="AK14" s="54"/>
      <c r="AL14" s="54">
        <v>8.0000000000000002E-3</v>
      </c>
      <c r="AM14" s="54">
        <v>6.0000000000000001E-3</v>
      </c>
      <c r="AN14" s="54"/>
      <c r="AO14" s="54" t="s">
        <v>24</v>
      </c>
      <c r="AP14" s="54"/>
      <c r="AQ14" s="54">
        <v>8.9999999999999993E-3</v>
      </c>
      <c r="AR14" s="54">
        <v>1E-3</v>
      </c>
      <c r="AS14" s="54">
        <v>6.0000000000000002E-5</v>
      </c>
      <c r="AT14" s="67" t="s">
        <v>22</v>
      </c>
      <c r="AU14" s="67">
        <v>4.7E-2</v>
      </c>
      <c r="AV14" s="63">
        <v>85</v>
      </c>
      <c r="AW14" s="64">
        <v>85</v>
      </c>
      <c r="AX14" s="64" t="s">
        <v>25</v>
      </c>
      <c r="AY14" s="64" t="s">
        <v>25</v>
      </c>
      <c r="AZ14" s="64">
        <v>53</v>
      </c>
      <c r="BA14" s="64">
        <v>6</v>
      </c>
      <c r="BB14" s="64"/>
      <c r="BC14" s="30">
        <v>13</v>
      </c>
      <c r="BD14" s="30"/>
      <c r="BE14" s="30">
        <v>5</v>
      </c>
      <c r="BF14" s="30"/>
      <c r="BG14" s="30">
        <v>3.3</v>
      </c>
      <c r="BH14" s="30"/>
      <c r="BI14" s="30">
        <v>12</v>
      </c>
      <c r="BJ14" s="30"/>
      <c r="BK14" s="30">
        <v>1.68</v>
      </c>
      <c r="BL14" s="30">
        <v>1.89</v>
      </c>
      <c r="BM14" s="30">
        <v>-5.9</v>
      </c>
      <c r="BN14" s="30"/>
      <c r="BO14" s="55"/>
    </row>
    <row r="15" spans="1:67" ht="15.75" thickBot="1" x14ac:dyDescent="0.3">
      <c r="A15" s="79">
        <v>45772</v>
      </c>
      <c r="B15" s="62"/>
      <c r="C15" s="59">
        <v>8</v>
      </c>
      <c r="D15" s="59"/>
      <c r="E15" s="59">
        <v>720</v>
      </c>
      <c r="F15" s="59">
        <v>240</v>
      </c>
      <c r="G15" s="59">
        <v>250</v>
      </c>
      <c r="H15" s="59">
        <v>1.6</v>
      </c>
      <c r="I15" s="60">
        <v>0.3</v>
      </c>
      <c r="J15" s="62">
        <v>8.0000000000000002E-3</v>
      </c>
      <c r="K15" s="59" t="s">
        <v>22</v>
      </c>
      <c r="L15" s="59">
        <v>2E-3</v>
      </c>
      <c r="M15" s="59" t="s">
        <v>22</v>
      </c>
      <c r="N15" s="59">
        <v>2.5000000000000001E-2</v>
      </c>
      <c r="O15" s="59" t="s">
        <v>26</v>
      </c>
      <c r="P15" s="59"/>
      <c r="Q15" s="59" t="s">
        <v>22</v>
      </c>
      <c r="R15" s="59" t="s">
        <v>22</v>
      </c>
      <c r="S15" s="59"/>
      <c r="T15" s="59" t="s">
        <v>22</v>
      </c>
      <c r="U15" s="59"/>
      <c r="V15" s="59" t="s">
        <v>24</v>
      </c>
      <c r="W15" s="59"/>
      <c r="X15" s="59">
        <v>1E-3</v>
      </c>
      <c r="Y15" s="59" t="s">
        <v>22</v>
      </c>
      <c r="Z15" s="59" t="s">
        <v>24</v>
      </c>
      <c r="AA15" s="59" t="s">
        <v>22</v>
      </c>
      <c r="AB15" s="60">
        <v>6.0000000000000001E-3</v>
      </c>
      <c r="AC15" s="62">
        <v>1.8</v>
      </c>
      <c r="AD15" s="61" t="s">
        <v>22</v>
      </c>
      <c r="AE15" s="59">
        <v>2E-3</v>
      </c>
      <c r="AF15" s="59" t="s">
        <v>22</v>
      </c>
      <c r="AG15" s="59">
        <v>2.5999999999999999E-2</v>
      </c>
      <c r="AH15" s="59" t="s">
        <v>26</v>
      </c>
      <c r="AI15" s="59"/>
      <c r="AJ15" s="59">
        <v>4.0000000000000001E-3</v>
      </c>
      <c r="AK15" s="59"/>
      <c r="AL15" s="59">
        <v>2E-3</v>
      </c>
      <c r="AM15" s="59">
        <v>2E-3</v>
      </c>
      <c r="AN15" s="59"/>
      <c r="AO15" s="59" t="s">
        <v>24</v>
      </c>
      <c r="AP15" s="59"/>
      <c r="AQ15" s="59">
        <v>5.0000000000000001E-3</v>
      </c>
      <c r="AR15" s="59" t="s">
        <v>22</v>
      </c>
      <c r="AS15" s="59">
        <v>1.2999999999999999E-4</v>
      </c>
      <c r="AT15" s="68" t="s">
        <v>22</v>
      </c>
      <c r="AU15" s="68">
        <v>2.1000000000000001E-2</v>
      </c>
      <c r="AV15" s="65">
        <v>200</v>
      </c>
      <c r="AW15" s="66">
        <v>200</v>
      </c>
      <c r="AX15" s="66" t="s">
        <v>25</v>
      </c>
      <c r="AY15" s="66" t="s">
        <v>25</v>
      </c>
      <c r="AZ15" s="66">
        <v>130</v>
      </c>
      <c r="BA15" s="66">
        <v>15</v>
      </c>
      <c r="BB15" s="66"/>
      <c r="BC15" s="59">
        <v>29</v>
      </c>
      <c r="BD15" s="59"/>
      <c r="BE15" s="59">
        <v>13</v>
      </c>
      <c r="BF15" s="59"/>
      <c r="BG15" s="59">
        <v>4.3</v>
      </c>
      <c r="BH15" s="59"/>
      <c r="BI15" s="59">
        <v>24</v>
      </c>
      <c r="BJ15" s="59"/>
      <c r="BK15" s="59">
        <v>3.72</v>
      </c>
      <c r="BL15" s="59">
        <v>4.4800000000000004</v>
      </c>
      <c r="BM15" s="59">
        <v>-9.3000000000000007</v>
      </c>
      <c r="BN15" s="59"/>
      <c r="BO15" s="60"/>
    </row>
    <row r="16" spans="1:67" ht="15.75" thickBot="1" x14ac:dyDescent="0.3">
      <c r="AH16" s="20"/>
    </row>
    <row r="17" spans="1:67" x14ac:dyDescent="0.25">
      <c r="A17" s="37" t="s">
        <v>70</v>
      </c>
      <c r="B17" s="41"/>
      <c r="C17" s="39">
        <f t="shared" ref="C17:AH17" si="0">COUNTIF(C5:C15,"&lt;&gt;")</f>
        <v>10</v>
      </c>
      <c r="D17" s="39">
        <f t="shared" si="0"/>
        <v>8</v>
      </c>
      <c r="E17" s="39">
        <f t="shared" si="0"/>
        <v>5</v>
      </c>
      <c r="F17" s="39">
        <f t="shared" si="0"/>
        <v>9</v>
      </c>
      <c r="G17" s="39">
        <f t="shared" si="0"/>
        <v>5</v>
      </c>
      <c r="H17" s="39">
        <f t="shared" si="0"/>
        <v>11</v>
      </c>
      <c r="I17" s="40">
        <f t="shared" si="0"/>
        <v>10</v>
      </c>
      <c r="J17" s="38">
        <f t="shared" si="0"/>
        <v>11</v>
      </c>
      <c r="K17" s="39">
        <f t="shared" si="0"/>
        <v>5</v>
      </c>
      <c r="L17" s="39">
        <f t="shared" si="0"/>
        <v>11</v>
      </c>
      <c r="M17" s="39">
        <f t="shared" si="0"/>
        <v>5</v>
      </c>
      <c r="N17" s="39">
        <f t="shared" si="0"/>
        <v>10</v>
      </c>
      <c r="O17" s="39">
        <f t="shared" si="0"/>
        <v>11</v>
      </c>
      <c r="P17" s="39">
        <f t="shared" si="0"/>
        <v>6</v>
      </c>
      <c r="Q17" s="39">
        <f t="shared" si="0"/>
        <v>11</v>
      </c>
      <c r="R17" s="39">
        <f t="shared" si="0"/>
        <v>11</v>
      </c>
      <c r="S17" s="39">
        <f t="shared" si="0"/>
        <v>6</v>
      </c>
      <c r="T17" s="39">
        <f t="shared" si="0"/>
        <v>11</v>
      </c>
      <c r="U17" s="39">
        <f t="shared" si="0"/>
        <v>6</v>
      </c>
      <c r="V17" s="39">
        <f t="shared" si="0"/>
        <v>11</v>
      </c>
      <c r="W17" s="39">
        <f t="shared" si="0"/>
        <v>6</v>
      </c>
      <c r="X17" s="39">
        <f t="shared" si="0"/>
        <v>11</v>
      </c>
      <c r="Y17" s="39">
        <f t="shared" si="0"/>
        <v>11</v>
      </c>
      <c r="Z17" s="39">
        <f t="shared" si="0"/>
        <v>5</v>
      </c>
      <c r="AA17" s="39">
        <f t="shared" si="0"/>
        <v>5</v>
      </c>
      <c r="AB17" s="40">
        <f t="shared" si="0"/>
        <v>11</v>
      </c>
      <c r="AC17" s="38">
        <f t="shared" si="0"/>
        <v>11</v>
      </c>
      <c r="AD17" s="39">
        <f t="shared" si="0"/>
        <v>5</v>
      </c>
      <c r="AE17" s="39">
        <f t="shared" si="0"/>
        <v>11</v>
      </c>
      <c r="AF17" s="39">
        <f t="shared" si="0"/>
        <v>5</v>
      </c>
      <c r="AG17" s="39">
        <f t="shared" si="0"/>
        <v>10</v>
      </c>
      <c r="AH17" s="39">
        <f t="shared" si="0"/>
        <v>11</v>
      </c>
      <c r="AI17" s="39">
        <f t="shared" ref="AI17:BO17" si="1">COUNTIF(AI5:AI15,"&lt;&gt;")</f>
        <v>6</v>
      </c>
      <c r="AJ17" s="39">
        <f t="shared" si="1"/>
        <v>11</v>
      </c>
      <c r="AK17" s="39">
        <f t="shared" si="1"/>
        <v>8</v>
      </c>
      <c r="AL17" s="39">
        <f t="shared" si="1"/>
        <v>9</v>
      </c>
      <c r="AM17" s="39">
        <f t="shared" si="1"/>
        <v>11</v>
      </c>
      <c r="AN17" s="39">
        <f t="shared" si="1"/>
        <v>6</v>
      </c>
      <c r="AO17" s="39">
        <f t="shared" si="1"/>
        <v>11</v>
      </c>
      <c r="AP17" s="39">
        <f t="shared" si="1"/>
        <v>6</v>
      </c>
      <c r="AQ17" s="39">
        <f t="shared" si="1"/>
        <v>11</v>
      </c>
      <c r="AR17" s="39">
        <f t="shared" si="1"/>
        <v>11</v>
      </c>
      <c r="AS17" s="39">
        <f t="shared" si="1"/>
        <v>5</v>
      </c>
      <c r="AT17" s="39">
        <f t="shared" si="1"/>
        <v>5</v>
      </c>
      <c r="AU17" s="96">
        <f t="shared" si="1"/>
        <v>11</v>
      </c>
      <c r="AV17" s="38">
        <f t="shared" si="1"/>
        <v>11</v>
      </c>
      <c r="AW17" s="39">
        <f t="shared" si="1"/>
        <v>11</v>
      </c>
      <c r="AX17" s="39">
        <f t="shared" si="1"/>
        <v>11</v>
      </c>
      <c r="AY17" s="39">
        <f t="shared" si="1"/>
        <v>11</v>
      </c>
      <c r="AZ17" s="39">
        <f t="shared" si="1"/>
        <v>11</v>
      </c>
      <c r="BA17" s="39">
        <f t="shared" si="1"/>
        <v>11</v>
      </c>
      <c r="BB17" s="39">
        <f t="shared" si="1"/>
        <v>0</v>
      </c>
      <c r="BC17" s="39">
        <f t="shared" si="1"/>
        <v>11</v>
      </c>
      <c r="BD17" s="39">
        <f t="shared" si="1"/>
        <v>0</v>
      </c>
      <c r="BE17" s="39">
        <f t="shared" si="1"/>
        <v>11</v>
      </c>
      <c r="BF17" s="39">
        <f t="shared" si="1"/>
        <v>0</v>
      </c>
      <c r="BG17" s="39">
        <f t="shared" si="1"/>
        <v>11</v>
      </c>
      <c r="BH17" s="39">
        <f t="shared" si="1"/>
        <v>0</v>
      </c>
      <c r="BI17" s="39">
        <f t="shared" si="1"/>
        <v>11</v>
      </c>
      <c r="BJ17" s="39">
        <f t="shared" si="1"/>
        <v>0</v>
      </c>
      <c r="BK17" s="39">
        <f t="shared" si="1"/>
        <v>11</v>
      </c>
      <c r="BL17" s="39">
        <f t="shared" si="1"/>
        <v>11</v>
      </c>
      <c r="BM17" s="39">
        <f t="shared" si="1"/>
        <v>5</v>
      </c>
      <c r="BN17" s="39">
        <f t="shared" si="1"/>
        <v>2</v>
      </c>
      <c r="BO17" s="40">
        <f t="shared" si="1"/>
        <v>2</v>
      </c>
    </row>
    <row r="18" spans="1:67" x14ac:dyDescent="0.25">
      <c r="A18" s="36" t="s">
        <v>71</v>
      </c>
      <c r="B18" s="29"/>
      <c r="C18" s="14">
        <f t="shared" ref="C18:AH18" si="2">((COUNTIF(C5:C15,"*&lt;*")/C17)*100)</f>
        <v>0</v>
      </c>
      <c r="D18" s="14">
        <f t="shared" si="2"/>
        <v>0</v>
      </c>
      <c r="E18" s="14">
        <f t="shared" si="2"/>
        <v>40</v>
      </c>
      <c r="F18" s="14">
        <f t="shared" si="2"/>
        <v>0</v>
      </c>
      <c r="G18" s="14">
        <f t="shared" si="2"/>
        <v>0</v>
      </c>
      <c r="H18" s="14">
        <f t="shared" si="2"/>
        <v>18.181818181818183</v>
      </c>
      <c r="I18" s="15">
        <f t="shared" si="2"/>
        <v>0</v>
      </c>
      <c r="J18" s="13">
        <f t="shared" si="2"/>
        <v>36.363636363636367</v>
      </c>
      <c r="K18" s="14">
        <f t="shared" si="2"/>
        <v>100</v>
      </c>
      <c r="L18" s="14">
        <f t="shared" si="2"/>
        <v>72.727272727272734</v>
      </c>
      <c r="M18" s="14">
        <f t="shared" si="2"/>
        <v>100</v>
      </c>
      <c r="N18" s="14">
        <f t="shared" si="2"/>
        <v>60</v>
      </c>
      <c r="O18" s="14">
        <f t="shared" si="2"/>
        <v>100</v>
      </c>
      <c r="P18" s="14">
        <f t="shared" si="2"/>
        <v>100</v>
      </c>
      <c r="Q18" s="14">
        <f t="shared" si="2"/>
        <v>100</v>
      </c>
      <c r="R18" s="14">
        <f t="shared" si="2"/>
        <v>72.727272727272734</v>
      </c>
      <c r="S18" s="14">
        <f t="shared" si="2"/>
        <v>66.666666666666657</v>
      </c>
      <c r="T18" s="14">
        <f t="shared" si="2"/>
        <v>100</v>
      </c>
      <c r="U18" s="14">
        <f t="shared" si="2"/>
        <v>0</v>
      </c>
      <c r="V18" s="14">
        <f t="shared" si="2"/>
        <v>100</v>
      </c>
      <c r="W18" s="14">
        <f t="shared" si="2"/>
        <v>83.333333333333343</v>
      </c>
      <c r="X18" s="14">
        <f t="shared" si="2"/>
        <v>72.727272727272734</v>
      </c>
      <c r="Y18" s="14">
        <f t="shared" si="2"/>
        <v>100</v>
      </c>
      <c r="Z18" s="14">
        <f t="shared" si="2"/>
        <v>100</v>
      </c>
      <c r="AA18" s="14">
        <f t="shared" si="2"/>
        <v>100</v>
      </c>
      <c r="AB18" s="15">
        <f t="shared" si="2"/>
        <v>54.54545454545454</v>
      </c>
      <c r="AC18" s="13">
        <f t="shared" si="2"/>
        <v>9.0909090909090917</v>
      </c>
      <c r="AD18" s="14">
        <f t="shared" si="2"/>
        <v>100</v>
      </c>
      <c r="AE18" s="14">
        <f t="shared" si="2"/>
        <v>54.54545454545454</v>
      </c>
      <c r="AF18" s="14">
        <f t="shared" si="2"/>
        <v>100</v>
      </c>
      <c r="AG18" s="14">
        <f t="shared" si="2"/>
        <v>70</v>
      </c>
      <c r="AH18" s="14">
        <f t="shared" si="2"/>
        <v>100</v>
      </c>
      <c r="AI18" s="14">
        <f t="shared" ref="AI18:BN18" si="3">((COUNTIF(AI5:AI15,"*&lt;*")/AI17)*100)</f>
        <v>100</v>
      </c>
      <c r="AJ18" s="14">
        <f t="shared" si="3"/>
        <v>72.727272727272734</v>
      </c>
      <c r="AK18" s="14">
        <f t="shared" si="3"/>
        <v>87.5</v>
      </c>
      <c r="AL18" s="14">
        <f t="shared" si="3"/>
        <v>22.222222222222221</v>
      </c>
      <c r="AM18" s="14">
        <f t="shared" si="3"/>
        <v>63.636363636363633</v>
      </c>
      <c r="AN18" s="14">
        <f t="shared" si="3"/>
        <v>0</v>
      </c>
      <c r="AO18" s="14">
        <f t="shared" si="3"/>
        <v>100</v>
      </c>
      <c r="AP18" s="14">
        <f t="shared" si="3"/>
        <v>83.333333333333343</v>
      </c>
      <c r="AQ18" s="14">
        <f t="shared" si="3"/>
        <v>63.636363636363633</v>
      </c>
      <c r="AR18" s="14">
        <f t="shared" si="3"/>
        <v>90.909090909090907</v>
      </c>
      <c r="AS18" s="14">
        <f t="shared" si="3"/>
        <v>40</v>
      </c>
      <c r="AT18" s="14">
        <f t="shared" si="3"/>
        <v>100</v>
      </c>
      <c r="AU18" s="97">
        <f t="shared" si="3"/>
        <v>63.636363636363633</v>
      </c>
      <c r="AV18" s="13">
        <f t="shared" si="3"/>
        <v>0</v>
      </c>
      <c r="AW18" s="14">
        <f t="shared" si="3"/>
        <v>0</v>
      </c>
      <c r="AX18" s="14">
        <f t="shared" si="3"/>
        <v>54.54545454545454</v>
      </c>
      <c r="AY18" s="14">
        <f t="shared" si="3"/>
        <v>100</v>
      </c>
      <c r="AZ18" s="14">
        <f t="shared" si="3"/>
        <v>0</v>
      </c>
      <c r="BA18" s="14">
        <f t="shared" si="3"/>
        <v>0</v>
      </c>
      <c r="BB18" s="14" t="e">
        <f t="shared" si="3"/>
        <v>#DIV/0!</v>
      </c>
      <c r="BC18" s="14">
        <f t="shared" si="3"/>
        <v>0</v>
      </c>
      <c r="BD18" s="14" t="e">
        <f t="shared" si="3"/>
        <v>#DIV/0!</v>
      </c>
      <c r="BE18" s="14">
        <f t="shared" si="3"/>
        <v>0</v>
      </c>
      <c r="BF18" s="14" t="e">
        <f t="shared" si="3"/>
        <v>#DIV/0!</v>
      </c>
      <c r="BG18" s="14">
        <f t="shared" si="3"/>
        <v>0</v>
      </c>
      <c r="BH18" s="14" t="e">
        <f t="shared" si="3"/>
        <v>#DIV/0!</v>
      </c>
      <c r="BI18" s="14">
        <f t="shared" si="3"/>
        <v>0</v>
      </c>
      <c r="BJ18" s="14" t="e">
        <f t="shared" si="3"/>
        <v>#DIV/0!</v>
      </c>
      <c r="BK18" s="14">
        <f t="shared" si="3"/>
        <v>0</v>
      </c>
      <c r="BL18" s="14">
        <f t="shared" si="3"/>
        <v>0</v>
      </c>
      <c r="BM18" s="14">
        <f t="shared" si="3"/>
        <v>0</v>
      </c>
      <c r="BN18" s="14">
        <f t="shared" si="3"/>
        <v>100</v>
      </c>
      <c r="BO18" s="15">
        <f t="shared" ref="BO18" si="4">((COUNTIF(BO5:BO15,"*&lt;*")/BO17)*100)</f>
        <v>100</v>
      </c>
    </row>
    <row r="19" spans="1:67" x14ac:dyDescent="0.25">
      <c r="A19" s="42" t="s">
        <v>27</v>
      </c>
      <c r="B19" s="46"/>
      <c r="C19" s="44">
        <f t="shared" ref="C19:AH19" si="5">MIN(C5:C15)</f>
        <v>7.48</v>
      </c>
      <c r="D19" s="44">
        <f t="shared" si="5"/>
        <v>130</v>
      </c>
      <c r="E19" s="44">
        <f t="shared" si="5"/>
        <v>220</v>
      </c>
      <c r="F19" s="44">
        <f t="shared" si="5"/>
        <v>84</v>
      </c>
      <c r="G19" s="44">
        <f t="shared" si="5"/>
        <v>1.2</v>
      </c>
      <c r="H19" s="44">
        <f t="shared" si="5"/>
        <v>1</v>
      </c>
      <c r="I19" s="45">
        <f t="shared" si="5"/>
        <v>0.3</v>
      </c>
      <c r="J19" s="43">
        <f t="shared" si="5"/>
        <v>8.0000000000000002E-3</v>
      </c>
      <c r="K19" s="44">
        <f t="shared" si="5"/>
        <v>0</v>
      </c>
      <c r="L19" s="44">
        <f t="shared" si="5"/>
        <v>1E-3</v>
      </c>
      <c r="M19" s="44">
        <f t="shared" si="5"/>
        <v>0</v>
      </c>
      <c r="N19" s="44">
        <f t="shared" si="5"/>
        <v>1.9E-2</v>
      </c>
      <c r="O19" s="44">
        <f t="shared" si="5"/>
        <v>0</v>
      </c>
      <c r="P19" s="44">
        <f t="shared" si="5"/>
        <v>0</v>
      </c>
      <c r="Q19" s="44">
        <f t="shared" si="5"/>
        <v>0</v>
      </c>
      <c r="R19" s="44">
        <f t="shared" si="5"/>
        <v>1E-3</v>
      </c>
      <c r="S19" s="44">
        <f t="shared" si="5"/>
        <v>0.05</v>
      </c>
      <c r="T19" s="44">
        <f t="shared" si="5"/>
        <v>0</v>
      </c>
      <c r="U19" s="44">
        <f t="shared" si="5"/>
        <v>1E-3</v>
      </c>
      <c r="V19" s="44">
        <f t="shared" si="5"/>
        <v>0</v>
      </c>
      <c r="W19" s="44">
        <f t="shared" si="5"/>
        <v>2E-3</v>
      </c>
      <c r="X19" s="44">
        <f t="shared" si="5"/>
        <v>1E-3</v>
      </c>
      <c r="Y19" s="44">
        <f t="shared" si="5"/>
        <v>0</v>
      </c>
      <c r="Z19" s="44">
        <f t="shared" si="5"/>
        <v>0</v>
      </c>
      <c r="AA19" s="44">
        <f t="shared" si="5"/>
        <v>0</v>
      </c>
      <c r="AB19" s="45">
        <f t="shared" si="5"/>
        <v>5.0000000000000001E-3</v>
      </c>
      <c r="AC19" s="43">
        <f t="shared" si="5"/>
        <v>7.0000000000000007E-2</v>
      </c>
      <c r="AD19" s="44">
        <f t="shared" si="5"/>
        <v>0</v>
      </c>
      <c r="AE19" s="44">
        <f t="shared" si="5"/>
        <v>1E-3</v>
      </c>
      <c r="AF19" s="44">
        <f t="shared" si="5"/>
        <v>0</v>
      </c>
      <c r="AG19" s="44">
        <f t="shared" si="5"/>
        <v>2.1999999999999999E-2</v>
      </c>
      <c r="AH19" s="44">
        <f t="shared" si="5"/>
        <v>0</v>
      </c>
      <c r="AI19" s="44">
        <f t="shared" ref="AI19:BO19" si="6">MIN(AI5:AI15)</f>
        <v>0</v>
      </c>
      <c r="AJ19" s="44">
        <f t="shared" si="6"/>
        <v>3.0000000000000001E-3</v>
      </c>
      <c r="AK19" s="44">
        <f t="shared" si="6"/>
        <v>1E-3</v>
      </c>
      <c r="AL19" s="44">
        <f t="shared" si="6"/>
        <v>2E-3</v>
      </c>
      <c r="AM19" s="44">
        <f t="shared" si="6"/>
        <v>2E-3</v>
      </c>
      <c r="AN19" s="44">
        <f t="shared" si="6"/>
        <v>6.0000000000000001E-3</v>
      </c>
      <c r="AO19" s="44">
        <f t="shared" si="6"/>
        <v>0</v>
      </c>
      <c r="AP19" s="44">
        <f t="shared" si="6"/>
        <v>1E-3</v>
      </c>
      <c r="AQ19" s="44">
        <f t="shared" si="6"/>
        <v>2E-3</v>
      </c>
      <c r="AR19" s="44">
        <f t="shared" si="6"/>
        <v>1E-3</v>
      </c>
      <c r="AS19" s="44">
        <f t="shared" si="6"/>
        <v>6.0000000000000002E-5</v>
      </c>
      <c r="AT19" s="44">
        <f t="shared" si="6"/>
        <v>0</v>
      </c>
      <c r="AU19" s="98">
        <f t="shared" si="6"/>
        <v>6.0000000000000001E-3</v>
      </c>
      <c r="AV19" s="43">
        <f t="shared" si="6"/>
        <v>67</v>
      </c>
      <c r="AW19" s="44">
        <f t="shared" si="6"/>
        <v>38</v>
      </c>
      <c r="AX19" s="44">
        <f t="shared" si="6"/>
        <v>8</v>
      </c>
      <c r="AY19" s="44">
        <f t="shared" si="6"/>
        <v>0</v>
      </c>
      <c r="AZ19" s="44">
        <f t="shared" si="6"/>
        <v>46</v>
      </c>
      <c r="BA19" s="44">
        <f t="shared" si="6"/>
        <v>4</v>
      </c>
      <c r="BB19" s="44">
        <f t="shared" si="6"/>
        <v>0</v>
      </c>
      <c r="BC19" s="44">
        <f t="shared" si="6"/>
        <v>12</v>
      </c>
      <c r="BD19" s="44">
        <f t="shared" si="6"/>
        <v>0</v>
      </c>
      <c r="BE19" s="44">
        <f t="shared" si="6"/>
        <v>4</v>
      </c>
      <c r="BF19" s="44">
        <f t="shared" si="6"/>
        <v>0</v>
      </c>
      <c r="BG19" s="44">
        <f t="shared" si="6"/>
        <v>3.3</v>
      </c>
      <c r="BH19" s="44">
        <f t="shared" si="6"/>
        <v>0</v>
      </c>
      <c r="BI19" s="44">
        <f t="shared" si="6"/>
        <v>9</v>
      </c>
      <c r="BJ19" s="44">
        <f t="shared" si="6"/>
        <v>0</v>
      </c>
      <c r="BK19" s="44">
        <f t="shared" si="6"/>
        <v>1.45</v>
      </c>
      <c r="BL19" s="44">
        <f t="shared" si="6"/>
        <v>1.42</v>
      </c>
      <c r="BM19" s="44">
        <f t="shared" si="6"/>
        <v>-9.3000000000000007</v>
      </c>
      <c r="BN19" s="44">
        <f t="shared" si="6"/>
        <v>0</v>
      </c>
      <c r="BO19" s="45">
        <f t="shared" si="6"/>
        <v>0</v>
      </c>
    </row>
    <row r="20" spans="1:67" x14ac:dyDescent="0.25">
      <c r="A20" s="36" t="s">
        <v>72</v>
      </c>
      <c r="B20" s="29"/>
      <c r="C20" s="14">
        <f t="shared" ref="C20:AH20" si="7">_xlfn.PERCENTILE.INC(C5:C15,0.05)</f>
        <v>7.6690000000000005</v>
      </c>
      <c r="D20" s="14">
        <f t="shared" si="7"/>
        <v>140.85</v>
      </c>
      <c r="E20" s="14">
        <f t="shared" si="7"/>
        <v>226</v>
      </c>
      <c r="F20" s="14">
        <f t="shared" si="7"/>
        <v>90</v>
      </c>
      <c r="G20" s="14">
        <f t="shared" si="7"/>
        <v>1.3399999999999999</v>
      </c>
      <c r="H20" s="14">
        <f t="shared" si="7"/>
        <v>1</v>
      </c>
      <c r="I20" s="15">
        <f t="shared" si="7"/>
        <v>0.3</v>
      </c>
      <c r="J20" s="13">
        <f t="shared" si="7"/>
        <v>1.4600000000000002E-2</v>
      </c>
      <c r="K20" s="14" t="e">
        <f t="shared" si="7"/>
        <v>#NUM!</v>
      </c>
      <c r="L20" s="14">
        <f t="shared" si="7"/>
        <v>1E-3</v>
      </c>
      <c r="M20" s="14" t="e">
        <f t="shared" si="7"/>
        <v>#NUM!</v>
      </c>
      <c r="N20" s="14">
        <f t="shared" si="7"/>
        <v>1.9E-2</v>
      </c>
      <c r="O20" s="14" t="e">
        <f t="shared" si="7"/>
        <v>#NUM!</v>
      </c>
      <c r="P20" s="14" t="e">
        <f t="shared" si="7"/>
        <v>#NUM!</v>
      </c>
      <c r="Q20" s="14" t="e">
        <f t="shared" si="7"/>
        <v>#NUM!</v>
      </c>
      <c r="R20" s="14">
        <f t="shared" si="7"/>
        <v>1.1000000000000001E-3</v>
      </c>
      <c r="S20" s="14">
        <f t="shared" si="7"/>
        <v>5.800000000000001E-2</v>
      </c>
      <c r="T20" s="14" t="e">
        <f t="shared" si="7"/>
        <v>#NUM!</v>
      </c>
      <c r="U20" s="14">
        <f t="shared" si="7"/>
        <v>1.5E-3</v>
      </c>
      <c r="V20" s="14" t="e">
        <f t="shared" si="7"/>
        <v>#NUM!</v>
      </c>
      <c r="W20" s="14">
        <f t="shared" si="7"/>
        <v>2E-3</v>
      </c>
      <c r="X20" s="14">
        <f t="shared" si="7"/>
        <v>1E-3</v>
      </c>
      <c r="Y20" s="14" t="e">
        <f t="shared" si="7"/>
        <v>#NUM!</v>
      </c>
      <c r="Z20" s="14" t="e">
        <f t="shared" si="7"/>
        <v>#NUM!</v>
      </c>
      <c r="AA20" s="14" t="e">
        <f t="shared" si="7"/>
        <v>#NUM!</v>
      </c>
      <c r="AB20" s="15">
        <f t="shared" si="7"/>
        <v>5.1999999999999998E-3</v>
      </c>
      <c r="AC20" s="13">
        <f t="shared" si="7"/>
        <v>7.4500000000000011E-2</v>
      </c>
      <c r="AD20" s="14" t="e">
        <f t="shared" si="7"/>
        <v>#NUM!</v>
      </c>
      <c r="AE20" s="14">
        <f t="shared" si="7"/>
        <v>1E-3</v>
      </c>
      <c r="AF20" s="14" t="e">
        <f t="shared" si="7"/>
        <v>#NUM!</v>
      </c>
      <c r="AG20" s="14">
        <f t="shared" si="7"/>
        <v>2.2099999999999998E-2</v>
      </c>
      <c r="AH20" s="14" t="e">
        <f t="shared" si="7"/>
        <v>#NUM!</v>
      </c>
      <c r="AI20" s="14" t="e">
        <f t="shared" ref="AI20:BO20" si="8">_xlfn.PERCENTILE.INC(AI5:AI15,0.05)</f>
        <v>#NUM!</v>
      </c>
      <c r="AJ20" s="14">
        <f t="shared" si="8"/>
        <v>3.1000000000000003E-3</v>
      </c>
      <c r="AK20" s="14">
        <f t="shared" si="8"/>
        <v>1E-3</v>
      </c>
      <c r="AL20" s="14">
        <f t="shared" si="8"/>
        <v>2.5999999999999999E-3</v>
      </c>
      <c r="AM20" s="14">
        <f t="shared" si="8"/>
        <v>2E-3</v>
      </c>
      <c r="AN20" s="14">
        <f t="shared" si="8"/>
        <v>6.2500000000000003E-3</v>
      </c>
      <c r="AO20" s="14" t="e">
        <f t="shared" si="8"/>
        <v>#NUM!</v>
      </c>
      <c r="AP20" s="14">
        <f t="shared" si="8"/>
        <v>1E-3</v>
      </c>
      <c r="AQ20" s="14">
        <f t="shared" si="8"/>
        <v>2.4499999999999999E-3</v>
      </c>
      <c r="AR20" s="14">
        <f t="shared" si="8"/>
        <v>1E-3</v>
      </c>
      <c r="AS20" s="14">
        <f t="shared" si="8"/>
        <v>6.4000000000000011E-5</v>
      </c>
      <c r="AT20" s="14" t="e">
        <f t="shared" si="8"/>
        <v>#NUM!</v>
      </c>
      <c r="AU20" s="97">
        <f t="shared" si="8"/>
        <v>7.3499999999999989E-3</v>
      </c>
      <c r="AV20" s="13">
        <f t="shared" si="8"/>
        <v>67.5</v>
      </c>
      <c r="AW20" s="14">
        <f t="shared" si="8"/>
        <v>52.5</v>
      </c>
      <c r="AX20" s="14">
        <f t="shared" si="8"/>
        <v>9.4</v>
      </c>
      <c r="AY20" s="14" t="e">
        <f t="shared" si="8"/>
        <v>#NUM!</v>
      </c>
      <c r="AZ20" s="14">
        <f t="shared" si="8"/>
        <v>48</v>
      </c>
      <c r="BA20" s="14">
        <f t="shared" si="8"/>
        <v>4.5</v>
      </c>
      <c r="BB20" s="14" t="e">
        <f t="shared" si="8"/>
        <v>#NUM!</v>
      </c>
      <c r="BC20" s="14">
        <f t="shared" si="8"/>
        <v>12</v>
      </c>
      <c r="BD20" s="14" t="e">
        <f t="shared" si="8"/>
        <v>#NUM!</v>
      </c>
      <c r="BE20" s="14">
        <f t="shared" si="8"/>
        <v>4.3499999999999996</v>
      </c>
      <c r="BF20" s="14" t="e">
        <f t="shared" si="8"/>
        <v>#NUM!</v>
      </c>
      <c r="BG20" s="14">
        <f t="shared" si="8"/>
        <v>3.3</v>
      </c>
      <c r="BH20" s="14" t="e">
        <f t="shared" si="8"/>
        <v>#NUM!</v>
      </c>
      <c r="BI20" s="14">
        <f t="shared" si="8"/>
        <v>10.5</v>
      </c>
      <c r="BJ20" s="14" t="e">
        <f t="shared" si="8"/>
        <v>#NUM!</v>
      </c>
      <c r="BK20" s="14">
        <f t="shared" si="8"/>
        <v>1.5150000000000001</v>
      </c>
      <c r="BL20" s="14">
        <f t="shared" si="8"/>
        <v>1.625</v>
      </c>
      <c r="BM20" s="14">
        <f t="shared" si="8"/>
        <v>-9.1000000000000014</v>
      </c>
      <c r="BN20" s="14" t="e">
        <f t="shared" si="8"/>
        <v>#NUM!</v>
      </c>
      <c r="BO20" s="15" t="e">
        <f t="shared" si="8"/>
        <v>#NUM!</v>
      </c>
    </row>
    <row r="21" spans="1:67" x14ac:dyDescent="0.25">
      <c r="A21" s="42" t="s">
        <v>29</v>
      </c>
      <c r="B21" s="46"/>
      <c r="C21" s="44">
        <f t="shared" ref="C21:AH21" si="9">_xlfn.PERCENTILE.INC(C5:C15,0.2)</f>
        <v>7.9</v>
      </c>
      <c r="D21" s="44">
        <f t="shared" si="9"/>
        <v>175.4</v>
      </c>
      <c r="E21" s="44">
        <f t="shared" si="9"/>
        <v>244</v>
      </c>
      <c r="F21" s="44">
        <f t="shared" si="9"/>
        <v>99.6</v>
      </c>
      <c r="G21" s="44">
        <f t="shared" si="9"/>
        <v>1.7599999999999998</v>
      </c>
      <c r="H21" s="44">
        <f t="shared" si="9"/>
        <v>1</v>
      </c>
      <c r="I21" s="45">
        <f t="shared" si="9"/>
        <v>0.3</v>
      </c>
      <c r="J21" s="43">
        <f t="shared" si="9"/>
        <v>3.2000000000000001E-2</v>
      </c>
      <c r="K21" s="44" t="e">
        <f t="shared" si="9"/>
        <v>#NUM!</v>
      </c>
      <c r="L21" s="44">
        <f t="shared" si="9"/>
        <v>1E-3</v>
      </c>
      <c r="M21" s="44" t="e">
        <f t="shared" si="9"/>
        <v>#NUM!</v>
      </c>
      <c r="N21" s="44">
        <f t="shared" si="9"/>
        <v>1.9E-2</v>
      </c>
      <c r="O21" s="44" t="e">
        <f t="shared" si="9"/>
        <v>#NUM!</v>
      </c>
      <c r="P21" s="44" t="e">
        <f t="shared" si="9"/>
        <v>#NUM!</v>
      </c>
      <c r="Q21" s="44" t="e">
        <f t="shared" si="9"/>
        <v>#NUM!</v>
      </c>
      <c r="R21" s="44">
        <f t="shared" si="9"/>
        <v>1.4E-3</v>
      </c>
      <c r="S21" s="44">
        <f t="shared" si="9"/>
        <v>8.199999999999999E-2</v>
      </c>
      <c r="T21" s="44" t="e">
        <f t="shared" si="9"/>
        <v>#NUM!</v>
      </c>
      <c r="U21" s="44">
        <f t="shared" si="9"/>
        <v>3.0000000000000001E-3</v>
      </c>
      <c r="V21" s="44" t="e">
        <f t="shared" si="9"/>
        <v>#NUM!</v>
      </c>
      <c r="W21" s="44">
        <f t="shared" si="9"/>
        <v>2E-3</v>
      </c>
      <c r="X21" s="44">
        <f t="shared" si="9"/>
        <v>1E-3</v>
      </c>
      <c r="Y21" s="44" t="e">
        <f t="shared" si="9"/>
        <v>#NUM!</v>
      </c>
      <c r="Z21" s="44" t="e">
        <f t="shared" si="9"/>
        <v>#NUM!</v>
      </c>
      <c r="AA21" s="44" t="e">
        <f t="shared" si="9"/>
        <v>#NUM!</v>
      </c>
      <c r="AB21" s="45">
        <f t="shared" si="9"/>
        <v>5.8000000000000005E-3</v>
      </c>
      <c r="AC21" s="43">
        <f t="shared" si="9"/>
        <v>9.6000000000000002E-2</v>
      </c>
      <c r="AD21" s="44" t="e">
        <f t="shared" si="9"/>
        <v>#NUM!</v>
      </c>
      <c r="AE21" s="44">
        <f t="shared" si="9"/>
        <v>1E-3</v>
      </c>
      <c r="AF21" s="44" t="e">
        <f t="shared" si="9"/>
        <v>#NUM!</v>
      </c>
      <c r="AG21" s="44">
        <f t="shared" si="9"/>
        <v>2.24E-2</v>
      </c>
      <c r="AH21" s="44" t="e">
        <f t="shared" si="9"/>
        <v>#NUM!</v>
      </c>
      <c r="AI21" s="44" t="e">
        <f t="shared" ref="AI21:BO21" si="10">_xlfn.PERCENTILE.INC(AI5:AI15,0.2)</f>
        <v>#NUM!</v>
      </c>
      <c r="AJ21" s="44">
        <f t="shared" si="10"/>
        <v>3.3999999999999998E-3</v>
      </c>
      <c r="AK21" s="44">
        <f t="shared" si="10"/>
        <v>1E-3</v>
      </c>
      <c r="AL21" s="44">
        <f t="shared" si="10"/>
        <v>4.8000000000000004E-3</v>
      </c>
      <c r="AM21" s="44">
        <f t="shared" si="10"/>
        <v>2E-3</v>
      </c>
      <c r="AN21" s="44">
        <f t="shared" si="10"/>
        <v>7.0000000000000001E-3</v>
      </c>
      <c r="AO21" s="44" t="e">
        <f t="shared" si="10"/>
        <v>#NUM!</v>
      </c>
      <c r="AP21" s="44">
        <f t="shared" si="10"/>
        <v>1E-3</v>
      </c>
      <c r="AQ21" s="44">
        <f t="shared" si="10"/>
        <v>3.8000000000000004E-3</v>
      </c>
      <c r="AR21" s="44">
        <f t="shared" si="10"/>
        <v>1E-3</v>
      </c>
      <c r="AS21" s="44">
        <f t="shared" si="10"/>
        <v>7.6000000000000004E-5</v>
      </c>
      <c r="AT21" s="44" t="e">
        <f t="shared" si="10"/>
        <v>#NUM!</v>
      </c>
      <c r="AU21" s="98">
        <f t="shared" si="10"/>
        <v>1.14E-2</v>
      </c>
      <c r="AV21" s="43">
        <f t="shared" si="10"/>
        <v>85</v>
      </c>
      <c r="AW21" s="44">
        <f t="shared" si="10"/>
        <v>72</v>
      </c>
      <c r="AX21" s="44">
        <f t="shared" si="10"/>
        <v>13.600000000000001</v>
      </c>
      <c r="AY21" s="44" t="e">
        <f t="shared" si="10"/>
        <v>#NUM!</v>
      </c>
      <c r="AZ21" s="44">
        <f t="shared" si="10"/>
        <v>53</v>
      </c>
      <c r="BA21" s="44">
        <f t="shared" si="10"/>
        <v>5</v>
      </c>
      <c r="BB21" s="44" t="e">
        <f t="shared" si="10"/>
        <v>#NUM!</v>
      </c>
      <c r="BC21" s="44">
        <f t="shared" si="10"/>
        <v>13</v>
      </c>
      <c r="BD21" s="44" t="e">
        <f t="shared" si="10"/>
        <v>#NUM!</v>
      </c>
      <c r="BE21" s="44">
        <f t="shared" si="10"/>
        <v>5</v>
      </c>
      <c r="BF21" s="44" t="e">
        <f t="shared" si="10"/>
        <v>#NUM!</v>
      </c>
      <c r="BG21" s="44">
        <f t="shared" si="10"/>
        <v>4</v>
      </c>
      <c r="BH21" s="44" t="e">
        <f t="shared" si="10"/>
        <v>#NUM!</v>
      </c>
      <c r="BI21" s="44">
        <f t="shared" si="10"/>
        <v>12</v>
      </c>
      <c r="BJ21" s="44" t="e">
        <f t="shared" si="10"/>
        <v>#NUM!</v>
      </c>
      <c r="BK21" s="44">
        <f t="shared" si="10"/>
        <v>1.6</v>
      </c>
      <c r="BL21" s="44">
        <f t="shared" si="10"/>
        <v>1.89</v>
      </c>
      <c r="BM21" s="44">
        <f t="shared" si="10"/>
        <v>-8.5</v>
      </c>
      <c r="BN21" s="44" t="e">
        <f t="shared" si="10"/>
        <v>#NUM!</v>
      </c>
      <c r="BO21" s="45" t="e">
        <f t="shared" si="10"/>
        <v>#NUM!</v>
      </c>
    </row>
    <row r="22" spans="1:67" x14ac:dyDescent="0.25">
      <c r="A22" s="36" t="s">
        <v>73</v>
      </c>
      <c r="B22" s="29"/>
      <c r="C22" s="14">
        <f t="shared" ref="C22:AH22" si="11">_xlfn.PERCENTILE.INC(C5:C15,0.5)</f>
        <v>8.09</v>
      </c>
      <c r="D22" s="14">
        <f t="shared" si="11"/>
        <v>206</v>
      </c>
      <c r="E22" s="14">
        <f t="shared" si="11"/>
        <v>280</v>
      </c>
      <c r="F22" s="14">
        <f t="shared" si="11"/>
        <v>111</v>
      </c>
      <c r="G22" s="14">
        <f t="shared" si="11"/>
        <v>120</v>
      </c>
      <c r="H22" s="14">
        <f t="shared" si="11"/>
        <v>1.7</v>
      </c>
      <c r="I22" s="15">
        <f t="shared" si="11"/>
        <v>0.55000000000000004</v>
      </c>
      <c r="J22" s="13">
        <f t="shared" si="11"/>
        <v>7.0000000000000007E-2</v>
      </c>
      <c r="K22" s="14" t="e">
        <f t="shared" si="11"/>
        <v>#NUM!</v>
      </c>
      <c r="L22" s="14">
        <f t="shared" si="11"/>
        <v>1E-3</v>
      </c>
      <c r="M22" s="14" t="e">
        <f t="shared" si="11"/>
        <v>#NUM!</v>
      </c>
      <c r="N22" s="14">
        <f t="shared" si="11"/>
        <v>2.1999999999999999E-2</v>
      </c>
      <c r="O22" s="14" t="e">
        <f t="shared" si="11"/>
        <v>#NUM!</v>
      </c>
      <c r="P22" s="14" t="e">
        <f t="shared" si="11"/>
        <v>#NUM!</v>
      </c>
      <c r="Q22" s="14" t="e">
        <f t="shared" si="11"/>
        <v>#NUM!</v>
      </c>
      <c r="R22" s="14">
        <f t="shared" si="11"/>
        <v>2E-3</v>
      </c>
      <c r="S22" s="14">
        <f t="shared" si="11"/>
        <v>0.13</v>
      </c>
      <c r="T22" s="14" t="e">
        <f t="shared" si="11"/>
        <v>#NUM!</v>
      </c>
      <c r="U22" s="14">
        <f t="shared" si="11"/>
        <v>5.0000000000000001E-3</v>
      </c>
      <c r="V22" s="14" t="e">
        <f t="shared" si="11"/>
        <v>#NUM!</v>
      </c>
      <c r="W22" s="14">
        <f t="shared" si="11"/>
        <v>2E-3</v>
      </c>
      <c r="X22" s="14">
        <f t="shared" si="11"/>
        <v>1E-3</v>
      </c>
      <c r="Y22" s="14" t="e">
        <f t="shared" si="11"/>
        <v>#NUM!</v>
      </c>
      <c r="Z22" s="14" t="e">
        <f t="shared" si="11"/>
        <v>#NUM!</v>
      </c>
      <c r="AA22" s="14" t="e">
        <f t="shared" si="11"/>
        <v>#NUM!</v>
      </c>
      <c r="AB22" s="15">
        <f t="shared" si="11"/>
        <v>7.0000000000000001E-3</v>
      </c>
      <c r="AC22" s="13">
        <f t="shared" si="11"/>
        <v>0.30000000000000004</v>
      </c>
      <c r="AD22" s="14" t="e">
        <f t="shared" si="11"/>
        <v>#NUM!</v>
      </c>
      <c r="AE22" s="14">
        <f t="shared" si="11"/>
        <v>1E-3</v>
      </c>
      <c r="AF22" s="14" t="e">
        <f t="shared" si="11"/>
        <v>#NUM!</v>
      </c>
      <c r="AG22" s="14">
        <f t="shared" si="11"/>
        <v>2.3E-2</v>
      </c>
      <c r="AH22" s="14" t="e">
        <f t="shared" si="11"/>
        <v>#NUM!</v>
      </c>
      <c r="AI22" s="14" t="e">
        <f t="shared" ref="AI22:BO22" si="12">_xlfn.PERCENTILE.INC(AI5:AI15,0.5)</f>
        <v>#NUM!</v>
      </c>
      <c r="AJ22" s="14">
        <f t="shared" si="12"/>
        <v>4.0000000000000001E-3</v>
      </c>
      <c r="AK22" s="14">
        <f t="shared" si="12"/>
        <v>1E-3</v>
      </c>
      <c r="AL22" s="14">
        <f t="shared" si="12"/>
        <v>0.08</v>
      </c>
      <c r="AM22" s="14">
        <f t="shared" si="12"/>
        <v>2.5000000000000001E-3</v>
      </c>
      <c r="AN22" s="14">
        <f t="shared" si="12"/>
        <v>8.0000000000000002E-3</v>
      </c>
      <c r="AO22" s="14" t="e">
        <f t="shared" si="12"/>
        <v>#NUM!</v>
      </c>
      <c r="AP22" s="14">
        <f t="shared" si="12"/>
        <v>1E-3</v>
      </c>
      <c r="AQ22" s="14">
        <f t="shared" si="12"/>
        <v>5.0000000000000001E-3</v>
      </c>
      <c r="AR22" s="14">
        <f t="shared" si="12"/>
        <v>1E-3</v>
      </c>
      <c r="AS22" s="14">
        <f t="shared" si="12"/>
        <v>1E-4</v>
      </c>
      <c r="AT22" s="14" t="e">
        <f t="shared" si="12"/>
        <v>#NUM!</v>
      </c>
      <c r="AU22" s="97">
        <f t="shared" si="12"/>
        <v>1.8000000000000002E-2</v>
      </c>
      <c r="AV22" s="13">
        <f t="shared" si="12"/>
        <v>96</v>
      </c>
      <c r="AW22" s="14">
        <f t="shared" si="12"/>
        <v>85</v>
      </c>
      <c r="AX22" s="14">
        <f t="shared" si="12"/>
        <v>24</v>
      </c>
      <c r="AY22" s="14" t="e">
        <f t="shared" si="12"/>
        <v>#NUM!</v>
      </c>
      <c r="AZ22" s="14">
        <f t="shared" si="12"/>
        <v>75</v>
      </c>
      <c r="BA22" s="14">
        <f t="shared" si="12"/>
        <v>7</v>
      </c>
      <c r="BB22" s="14" t="e">
        <f t="shared" si="12"/>
        <v>#NUM!</v>
      </c>
      <c r="BC22" s="14">
        <f t="shared" si="12"/>
        <v>20</v>
      </c>
      <c r="BD22" s="14" t="e">
        <f t="shared" si="12"/>
        <v>#NUM!</v>
      </c>
      <c r="BE22" s="14">
        <f t="shared" si="12"/>
        <v>6</v>
      </c>
      <c r="BF22" s="14" t="e">
        <f t="shared" si="12"/>
        <v>#NUM!</v>
      </c>
      <c r="BG22" s="14">
        <f t="shared" si="12"/>
        <v>4</v>
      </c>
      <c r="BH22" s="14" t="e">
        <f t="shared" si="12"/>
        <v>#NUM!</v>
      </c>
      <c r="BI22" s="14">
        <f t="shared" si="12"/>
        <v>14</v>
      </c>
      <c r="BJ22" s="14" t="e">
        <f t="shared" si="12"/>
        <v>#NUM!</v>
      </c>
      <c r="BK22" s="14">
        <f t="shared" si="12"/>
        <v>2.11</v>
      </c>
      <c r="BL22" s="14">
        <f t="shared" si="12"/>
        <v>2.16</v>
      </c>
      <c r="BM22" s="14">
        <f t="shared" si="12"/>
        <v>-5.9</v>
      </c>
      <c r="BN22" s="14" t="e">
        <f t="shared" si="12"/>
        <v>#NUM!</v>
      </c>
      <c r="BO22" s="15" t="e">
        <f t="shared" si="12"/>
        <v>#NUM!</v>
      </c>
    </row>
    <row r="23" spans="1:67" x14ac:dyDescent="0.25">
      <c r="A23" s="42" t="s">
        <v>30</v>
      </c>
      <c r="B23" s="46"/>
      <c r="C23" s="44">
        <f t="shared" ref="C23:AH23" si="13">_xlfn.PERCENTILE.INC(C5:C15,0.8)</f>
        <v>8.7899999999999991</v>
      </c>
      <c r="D23" s="44">
        <f t="shared" si="13"/>
        <v>301.8</v>
      </c>
      <c r="E23" s="44">
        <f t="shared" si="13"/>
        <v>544</v>
      </c>
      <c r="F23" s="44">
        <f t="shared" si="13"/>
        <v>149.20000000000002</v>
      </c>
      <c r="G23" s="44">
        <f t="shared" si="13"/>
        <v>258</v>
      </c>
      <c r="H23" s="44">
        <f t="shared" si="13"/>
        <v>2.4000000000000004</v>
      </c>
      <c r="I23" s="45">
        <f t="shared" si="13"/>
        <v>0.61999999999999988</v>
      </c>
      <c r="J23" s="43">
        <f t="shared" si="13"/>
        <v>0.27000000000000013</v>
      </c>
      <c r="K23" s="44" t="e">
        <f t="shared" si="13"/>
        <v>#NUM!</v>
      </c>
      <c r="L23" s="44">
        <f t="shared" si="13"/>
        <v>1.6000000000000001E-3</v>
      </c>
      <c r="M23" s="44" t="e">
        <f t="shared" si="13"/>
        <v>#NUM!</v>
      </c>
      <c r="N23" s="44">
        <f t="shared" si="13"/>
        <v>3.500000000000001E-2</v>
      </c>
      <c r="O23" s="44" t="e">
        <f t="shared" si="13"/>
        <v>#NUM!</v>
      </c>
      <c r="P23" s="44" t="e">
        <f t="shared" si="13"/>
        <v>#NUM!</v>
      </c>
      <c r="Q23" s="44" t="e">
        <f t="shared" si="13"/>
        <v>#NUM!</v>
      </c>
      <c r="R23" s="44">
        <f t="shared" si="13"/>
        <v>2E-3</v>
      </c>
      <c r="S23" s="44">
        <f t="shared" si="13"/>
        <v>0.17799999999999999</v>
      </c>
      <c r="T23" s="44" t="e">
        <f t="shared" si="13"/>
        <v>#NUM!</v>
      </c>
      <c r="U23" s="44">
        <f t="shared" si="13"/>
        <v>6.0000000000000001E-3</v>
      </c>
      <c r="V23" s="44" t="e">
        <f t="shared" si="13"/>
        <v>#NUM!</v>
      </c>
      <c r="W23" s="44">
        <f t="shared" si="13"/>
        <v>2E-3</v>
      </c>
      <c r="X23" s="44">
        <f t="shared" si="13"/>
        <v>1E-3</v>
      </c>
      <c r="Y23" s="44" t="e">
        <f t="shared" si="13"/>
        <v>#NUM!</v>
      </c>
      <c r="Z23" s="44" t="e">
        <f t="shared" si="13"/>
        <v>#NUM!</v>
      </c>
      <c r="AA23" s="44" t="e">
        <f t="shared" si="13"/>
        <v>#NUM!</v>
      </c>
      <c r="AB23" s="45">
        <f t="shared" si="13"/>
        <v>7.4000000000000003E-3</v>
      </c>
      <c r="AC23" s="43">
        <f t="shared" si="13"/>
        <v>2.4999999999999987</v>
      </c>
      <c r="AD23" s="44" t="e">
        <f t="shared" si="13"/>
        <v>#NUM!</v>
      </c>
      <c r="AE23" s="44">
        <f t="shared" si="13"/>
        <v>1.2000000000000001E-3</v>
      </c>
      <c r="AF23" s="44" t="e">
        <f t="shared" si="13"/>
        <v>#NUM!</v>
      </c>
      <c r="AG23" s="44">
        <f t="shared" si="13"/>
        <v>2.4799999999999999E-2</v>
      </c>
      <c r="AH23" s="44" t="e">
        <f t="shared" si="13"/>
        <v>#NUM!</v>
      </c>
      <c r="AI23" s="44" t="e">
        <f t="shared" ref="AI23:BO23" si="14">_xlfn.PERCENTILE.INC(AI5:AI15,0.8)</f>
        <v>#NUM!</v>
      </c>
      <c r="AJ23" s="44">
        <f t="shared" si="14"/>
        <v>5.1999999999999998E-3</v>
      </c>
      <c r="AK23" s="44">
        <f t="shared" si="14"/>
        <v>1E-3</v>
      </c>
      <c r="AL23" s="44">
        <f t="shared" si="14"/>
        <v>0.21200000000000008</v>
      </c>
      <c r="AM23" s="44">
        <f t="shared" si="14"/>
        <v>4.2000000000000015E-3</v>
      </c>
      <c r="AN23" s="44">
        <f t="shared" si="14"/>
        <v>1.2E-2</v>
      </c>
      <c r="AO23" s="44" t="e">
        <f t="shared" si="14"/>
        <v>#NUM!</v>
      </c>
      <c r="AP23" s="44">
        <f t="shared" si="14"/>
        <v>1E-3</v>
      </c>
      <c r="AQ23" s="44">
        <f t="shared" si="14"/>
        <v>6.6000000000000017E-3</v>
      </c>
      <c r="AR23" s="44">
        <f t="shared" si="14"/>
        <v>1E-3</v>
      </c>
      <c r="AS23" s="44">
        <f t="shared" si="14"/>
        <v>1.18E-4</v>
      </c>
      <c r="AT23" s="44" t="e">
        <f t="shared" si="14"/>
        <v>#NUM!</v>
      </c>
      <c r="AU23" s="98">
        <f t="shared" si="14"/>
        <v>3.1400000000000011E-2</v>
      </c>
      <c r="AV23" s="43">
        <f t="shared" si="14"/>
        <v>159</v>
      </c>
      <c r="AW23" s="44">
        <f t="shared" si="14"/>
        <v>135</v>
      </c>
      <c r="AX23" s="44">
        <f t="shared" si="14"/>
        <v>25.200000000000003</v>
      </c>
      <c r="AY23" s="44" t="e">
        <f t="shared" si="14"/>
        <v>#NUM!</v>
      </c>
      <c r="AZ23" s="44">
        <f t="shared" si="14"/>
        <v>123</v>
      </c>
      <c r="BA23" s="44">
        <f t="shared" si="14"/>
        <v>16</v>
      </c>
      <c r="BB23" s="44" t="e">
        <f t="shared" si="14"/>
        <v>#NUM!</v>
      </c>
      <c r="BC23" s="44">
        <f t="shared" si="14"/>
        <v>29</v>
      </c>
      <c r="BD23" s="44" t="e">
        <f t="shared" si="14"/>
        <v>#NUM!</v>
      </c>
      <c r="BE23" s="44">
        <f t="shared" si="14"/>
        <v>11</v>
      </c>
      <c r="BF23" s="44" t="e">
        <f t="shared" si="14"/>
        <v>#NUM!</v>
      </c>
      <c r="BG23" s="44">
        <f t="shared" si="14"/>
        <v>4.3</v>
      </c>
      <c r="BH23" s="44" t="e">
        <f t="shared" si="14"/>
        <v>#NUM!</v>
      </c>
      <c r="BI23" s="44">
        <f t="shared" si="14"/>
        <v>25</v>
      </c>
      <c r="BJ23" s="44" t="e">
        <f t="shared" si="14"/>
        <v>#NUM!</v>
      </c>
      <c r="BK23" s="44">
        <f t="shared" si="14"/>
        <v>3.67</v>
      </c>
      <c r="BL23" s="44">
        <f t="shared" si="14"/>
        <v>3.67</v>
      </c>
      <c r="BM23" s="44">
        <f t="shared" si="14"/>
        <v>0.12800000000000009</v>
      </c>
      <c r="BN23" s="44" t="e">
        <f t="shared" si="14"/>
        <v>#NUM!</v>
      </c>
      <c r="BO23" s="45" t="e">
        <f t="shared" si="14"/>
        <v>#NUM!</v>
      </c>
    </row>
    <row r="24" spans="1:67" x14ac:dyDescent="0.25">
      <c r="A24" s="36" t="s">
        <v>65</v>
      </c>
      <c r="B24" s="29"/>
      <c r="C24" s="14">
        <f t="shared" ref="C24:AH24" si="15">_xlfn.PERCENTILE.INC(C5:C15,0.95)</f>
        <v>9.1199999999999992</v>
      </c>
      <c r="D24" s="14">
        <f t="shared" si="15"/>
        <v>434.0499999999999</v>
      </c>
      <c r="E24" s="14">
        <f t="shared" si="15"/>
        <v>676</v>
      </c>
      <c r="F24" s="14">
        <f t="shared" si="15"/>
        <v>211.59999999999997</v>
      </c>
      <c r="G24" s="14">
        <f t="shared" si="15"/>
        <v>282</v>
      </c>
      <c r="H24" s="14">
        <f t="shared" si="15"/>
        <v>3.5999999999999996</v>
      </c>
      <c r="I24" s="15">
        <f t="shared" si="15"/>
        <v>0.7</v>
      </c>
      <c r="J24" s="13">
        <f t="shared" si="15"/>
        <v>0.39799999999999991</v>
      </c>
      <c r="K24" s="14" t="e">
        <f t="shared" si="15"/>
        <v>#NUM!</v>
      </c>
      <c r="L24" s="14">
        <f t="shared" si="15"/>
        <v>1.9E-3</v>
      </c>
      <c r="M24" s="14" t="e">
        <f t="shared" si="15"/>
        <v>#NUM!</v>
      </c>
      <c r="N24" s="14">
        <f t="shared" si="15"/>
        <v>4.6249999999999993E-2</v>
      </c>
      <c r="O24" s="14" t="e">
        <f t="shared" si="15"/>
        <v>#NUM!</v>
      </c>
      <c r="P24" s="14" t="e">
        <f t="shared" si="15"/>
        <v>#NUM!</v>
      </c>
      <c r="Q24" s="14" t="e">
        <f t="shared" si="15"/>
        <v>#NUM!</v>
      </c>
      <c r="R24" s="14">
        <f t="shared" si="15"/>
        <v>2E-3</v>
      </c>
      <c r="S24" s="14">
        <f t="shared" si="15"/>
        <v>0.20199999999999996</v>
      </c>
      <c r="T24" s="14" t="e">
        <f t="shared" si="15"/>
        <v>#NUM!</v>
      </c>
      <c r="U24" s="14">
        <f t="shared" si="15"/>
        <v>7.4999999999999997E-3</v>
      </c>
      <c r="V24" s="14" t="e">
        <f t="shared" si="15"/>
        <v>#NUM!</v>
      </c>
      <c r="W24" s="14">
        <f t="shared" si="15"/>
        <v>2E-3</v>
      </c>
      <c r="X24" s="14">
        <f t="shared" si="15"/>
        <v>1E-3</v>
      </c>
      <c r="Y24" s="14" t="e">
        <f t="shared" si="15"/>
        <v>#NUM!</v>
      </c>
      <c r="Z24" s="14" t="e">
        <f t="shared" si="15"/>
        <v>#NUM!</v>
      </c>
      <c r="AA24" s="14" t="e">
        <f t="shared" si="15"/>
        <v>#NUM!</v>
      </c>
      <c r="AB24" s="15">
        <f t="shared" si="15"/>
        <v>8.6E-3</v>
      </c>
      <c r="AC24" s="13">
        <f t="shared" si="15"/>
        <v>4.759999999999998</v>
      </c>
      <c r="AD24" s="14" t="e">
        <f t="shared" si="15"/>
        <v>#NUM!</v>
      </c>
      <c r="AE24" s="14">
        <f t="shared" si="15"/>
        <v>1.8E-3</v>
      </c>
      <c r="AF24" s="14" t="e">
        <f t="shared" si="15"/>
        <v>#NUM!</v>
      </c>
      <c r="AG24" s="14">
        <f t="shared" si="15"/>
        <v>2.5699999999999997E-2</v>
      </c>
      <c r="AH24" s="14" t="e">
        <f t="shared" si="15"/>
        <v>#NUM!</v>
      </c>
      <c r="AI24" s="14" t="e">
        <f t="shared" ref="AI24:BO24" si="16">_xlfn.PERCENTILE.INC(AI5:AI15,0.95)</f>
        <v>#NUM!</v>
      </c>
      <c r="AJ24" s="14">
        <f t="shared" si="16"/>
        <v>5.7999999999999996E-3</v>
      </c>
      <c r="AK24" s="14">
        <f t="shared" si="16"/>
        <v>1E-3</v>
      </c>
      <c r="AL24" s="14">
        <f t="shared" si="16"/>
        <v>1.0309999999999993</v>
      </c>
      <c r="AM24" s="14">
        <f t="shared" si="16"/>
        <v>5.5499999999999994E-3</v>
      </c>
      <c r="AN24" s="14">
        <f t="shared" si="16"/>
        <v>1.4999999999999999E-2</v>
      </c>
      <c r="AO24" s="14" t="e">
        <f t="shared" si="16"/>
        <v>#NUM!</v>
      </c>
      <c r="AP24" s="14">
        <f t="shared" si="16"/>
        <v>1E-3</v>
      </c>
      <c r="AQ24" s="14">
        <f t="shared" si="16"/>
        <v>8.3999999999999977E-3</v>
      </c>
      <c r="AR24" s="14">
        <f t="shared" si="16"/>
        <v>1E-3</v>
      </c>
      <c r="AS24" s="14">
        <f t="shared" si="16"/>
        <v>1.27E-4</v>
      </c>
      <c r="AT24" s="14" t="e">
        <f t="shared" si="16"/>
        <v>#NUM!</v>
      </c>
      <c r="AU24" s="97">
        <f t="shared" si="16"/>
        <v>4.3099999999999992E-2</v>
      </c>
      <c r="AV24" s="13">
        <f t="shared" si="16"/>
        <v>214</v>
      </c>
      <c r="AW24" s="14">
        <f t="shared" si="16"/>
        <v>214</v>
      </c>
      <c r="AX24" s="14">
        <f t="shared" si="16"/>
        <v>28.799999999999997</v>
      </c>
      <c r="AY24" s="14" t="e">
        <f t="shared" si="16"/>
        <v>#NUM!</v>
      </c>
      <c r="AZ24" s="14">
        <f t="shared" si="16"/>
        <v>141</v>
      </c>
      <c r="BA24" s="14">
        <f t="shared" si="16"/>
        <v>29</v>
      </c>
      <c r="BB24" s="14" t="e">
        <f t="shared" si="16"/>
        <v>#NUM!</v>
      </c>
      <c r="BC24" s="14">
        <f t="shared" si="16"/>
        <v>31</v>
      </c>
      <c r="BD24" s="14" t="e">
        <f t="shared" si="16"/>
        <v>#NUM!</v>
      </c>
      <c r="BE24" s="14">
        <f t="shared" si="16"/>
        <v>15.5</v>
      </c>
      <c r="BF24" s="14" t="e">
        <f t="shared" si="16"/>
        <v>#NUM!</v>
      </c>
      <c r="BG24" s="14">
        <f t="shared" si="16"/>
        <v>5</v>
      </c>
      <c r="BH24" s="14" t="e">
        <f t="shared" si="16"/>
        <v>#NUM!</v>
      </c>
      <c r="BI24" s="14">
        <f t="shared" si="16"/>
        <v>41.5</v>
      </c>
      <c r="BJ24" s="14" t="e">
        <f t="shared" si="16"/>
        <v>#NUM!</v>
      </c>
      <c r="BK24" s="14">
        <f t="shared" si="16"/>
        <v>4.68</v>
      </c>
      <c r="BL24" s="14">
        <f t="shared" si="16"/>
        <v>5.03</v>
      </c>
      <c r="BM24" s="14">
        <f t="shared" si="16"/>
        <v>0.42199999999999993</v>
      </c>
      <c r="BN24" s="14" t="e">
        <f t="shared" si="16"/>
        <v>#NUM!</v>
      </c>
      <c r="BO24" s="15" t="e">
        <f t="shared" si="16"/>
        <v>#NUM!</v>
      </c>
    </row>
    <row r="25" spans="1:67" ht="15.75" thickBot="1" x14ac:dyDescent="0.3">
      <c r="A25" s="47" t="s">
        <v>28</v>
      </c>
      <c r="B25" s="51"/>
      <c r="C25" s="49">
        <f t="shared" ref="C25:AH25" si="17">MAX(C5:C15)</f>
        <v>9.39</v>
      </c>
      <c r="D25" s="49">
        <f t="shared" si="17"/>
        <v>496</v>
      </c>
      <c r="E25" s="49">
        <f t="shared" si="17"/>
        <v>720</v>
      </c>
      <c r="F25" s="49">
        <f t="shared" si="17"/>
        <v>240</v>
      </c>
      <c r="G25" s="49">
        <f t="shared" si="17"/>
        <v>290</v>
      </c>
      <c r="H25" s="49">
        <f t="shared" si="17"/>
        <v>4</v>
      </c>
      <c r="I25" s="50">
        <f t="shared" si="17"/>
        <v>0.7</v>
      </c>
      <c r="J25" s="48">
        <f t="shared" si="17"/>
        <v>0.44</v>
      </c>
      <c r="K25" s="49">
        <f t="shared" si="17"/>
        <v>0</v>
      </c>
      <c r="L25" s="49">
        <f t="shared" si="17"/>
        <v>2E-3</v>
      </c>
      <c r="M25" s="49">
        <f t="shared" si="17"/>
        <v>0</v>
      </c>
      <c r="N25" s="49">
        <f t="shared" si="17"/>
        <v>0.05</v>
      </c>
      <c r="O25" s="49">
        <f t="shared" si="17"/>
        <v>0</v>
      </c>
      <c r="P25" s="49">
        <f t="shared" si="17"/>
        <v>0</v>
      </c>
      <c r="Q25" s="49">
        <f t="shared" si="17"/>
        <v>0</v>
      </c>
      <c r="R25" s="49">
        <f t="shared" si="17"/>
        <v>2E-3</v>
      </c>
      <c r="S25" s="49">
        <f t="shared" si="17"/>
        <v>0.21</v>
      </c>
      <c r="T25" s="49">
        <f t="shared" si="17"/>
        <v>0</v>
      </c>
      <c r="U25" s="49">
        <f t="shared" si="17"/>
        <v>8.0000000000000002E-3</v>
      </c>
      <c r="V25" s="49">
        <f t="shared" si="17"/>
        <v>0</v>
      </c>
      <c r="W25" s="49">
        <f t="shared" si="17"/>
        <v>2E-3</v>
      </c>
      <c r="X25" s="49">
        <f t="shared" si="17"/>
        <v>1E-3</v>
      </c>
      <c r="Y25" s="49">
        <f t="shared" si="17"/>
        <v>0</v>
      </c>
      <c r="Z25" s="49">
        <f t="shared" si="17"/>
        <v>0</v>
      </c>
      <c r="AA25" s="49">
        <f t="shared" si="17"/>
        <v>0</v>
      </c>
      <c r="AB25" s="50">
        <f t="shared" si="17"/>
        <v>8.9999999999999993E-3</v>
      </c>
      <c r="AC25" s="48">
        <f t="shared" si="17"/>
        <v>5.3</v>
      </c>
      <c r="AD25" s="49">
        <f t="shared" si="17"/>
        <v>0</v>
      </c>
      <c r="AE25" s="49">
        <f t="shared" si="17"/>
        <v>2E-3</v>
      </c>
      <c r="AF25" s="49">
        <f t="shared" si="17"/>
        <v>0</v>
      </c>
      <c r="AG25" s="49">
        <f t="shared" si="17"/>
        <v>2.5999999999999999E-2</v>
      </c>
      <c r="AH25" s="49">
        <f t="shared" si="17"/>
        <v>0</v>
      </c>
      <c r="AI25" s="49">
        <f t="shared" ref="AI25:BO25" si="18">MAX(AI5:AI15)</f>
        <v>0</v>
      </c>
      <c r="AJ25" s="49">
        <f t="shared" si="18"/>
        <v>6.0000000000000001E-3</v>
      </c>
      <c r="AK25" s="49">
        <f t="shared" si="18"/>
        <v>1E-3</v>
      </c>
      <c r="AL25" s="49">
        <f t="shared" si="18"/>
        <v>1.37</v>
      </c>
      <c r="AM25" s="49">
        <f t="shared" si="18"/>
        <v>6.0000000000000001E-3</v>
      </c>
      <c r="AN25" s="49">
        <f t="shared" si="18"/>
        <v>1.6E-2</v>
      </c>
      <c r="AO25" s="49">
        <f t="shared" si="18"/>
        <v>0</v>
      </c>
      <c r="AP25" s="49">
        <f t="shared" si="18"/>
        <v>1E-3</v>
      </c>
      <c r="AQ25" s="49">
        <f t="shared" si="18"/>
        <v>8.9999999999999993E-3</v>
      </c>
      <c r="AR25" s="49">
        <f t="shared" si="18"/>
        <v>1E-3</v>
      </c>
      <c r="AS25" s="49">
        <f t="shared" si="18"/>
        <v>1.2999999999999999E-4</v>
      </c>
      <c r="AT25" s="49">
        <f t="shared" si="18"/>
        <v>0</v>
      </c>
      <c r="AU25" s="99">
        <f t="shared" si="18"/>
        <v>4.7E-2</v>
      </c>
      <c r="AV25" s="48">
        <f t="shared" si="18"/>
        <v>228</v>
      </c>
      <c r="AW25" s="49">
        <f t="shared" si="18"/>
        <v>228</v>
      </c>
      <c r="AX25" s="49">
        <f t="shared" si="18"/>
        <v>30</v>
      </c>
      <c r="AY25" s="49">
        <f t="shared" si="18"/>
        <v>0</v>
      </c>
      <c r="AZ25" s="49">
        <f t="shared" si="18"/>
        <v>152</v>
      </c>
      <c r="BA25" s="49">
        <f t="shared" si="18"/>
        <v>34</v>
      </c>
      <c r="BB25" s="49">
        <f t="shared" si="18"/>
        <v>0</v>
      </c>
      <c r="BC25" s="49">
        <f t="shared" si="18"/>
        <v>31</v>
      </c>
      <c r="BD25" s="49">
        <f t="shared" si="18"/>
        <v>0</v>
      </c>
      <c r="BE25" s="49">
        <f t="shared" si="18"/>
        <v>18</v>
      </c>
      <c r="BF25" s="49">
        <f t="shared" si="18"/>
        <v>0</v>
      </c>
      <c r="BG25" s="49">
        <f t="shared" si="18"/>
        <v>5</v>
      </c>
      <c r="BH25" s="49">
        <f t="shared" si="18"/>
        <v>0</v>
      </c>
      <c r="BI25" s="49">
        <f t="shared" si="18"/>
        <v>57</v>
      </c>
      <c r="BJ25" s="49">
        <f t="shared" si="18"/>
        <v>0</v>
      </c>
      <c r="BK25" s="49">
        <f t="shared" si="18"/>
        <v>5.64</v>
      </c>
      <c r="BL25" s="49">
        <f t="shared" si="18"/>
        <v>5.58</v>
      </c>
      <c r="BM25" s="49">
        <f t="shared" si="18"/>
        <v>0.52</v>
      </c>
      <c r="BN25" s="49">
        <f t="shared" si="18"/>
        <v>0</v>
      </c>
      <c r="BO25" s="50">
        <f t="shared" si="18"/>
        <v>0</v>
      </c>
    </row>
    <row r="26" spans="1:67" x14ac:dyDescent="0.25">
      <c r="C26" s="52"/>
    </row>
    <row r="32" spans="1:67" x14ac:dyDescent="0.25">
      <c r="Y32" s="69"/>
    </row>
    <row r="33" spans="25:25" x14ac:dyDescent="0.25">
      <c r="Y33" s="69"/>
    </row>
    <row r="34" spans="25:25" x14ac:dyDescent="0.25">
      <c r="Y34" s="69"/>
    </row>
    <row r="35" spans="25:25" x14ac:dyDescent="0.25">
      <c r="Y35" s="69"/>
    </row>
    <row r="36" spans="25:25" x14ac:dyDescent="0.25">
      <c r="Y36" s="69"/>
    </row>
    <row r="38" spans="25:25" x14ac:dyDescent="0.25">
      <c r="Y38" s="69"/>
    </row>
    <row r="39" spans="25:25" x14ac:dyDescent="0.25">
      <c r="Y39" s="69"/>
    </row>
    <row r="40" spans="25:25" x14ac:dyDescent="0.25">
      <c r="Y40" s="69"/>
    </row>
    <row r="41" spans="25:25" x14ac:dyDescent="0.25">
      <c r="Y41" s="69"/>
    </row>
    <row r="42" spans="25:25" x14ac:dyDescent="0.25">
      <c r="Y42" s="69"/>
    </row>
    <row r="43" spans="25:25" x14ac:dyDescent="0.25">
      <c r="Y43" s="69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40" fitToHeight="0" orientation="landscape" r:id="rId1"/>
  <headerFooter>
    <oddHeader>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EB05-C16A-4CF0-9C0D-37C9B73D65A5}">
  <dimension ref="A1:BO54"/>
  <sheetViews>
    <sheetView zoomScaleNormal="100" workbookViewId="0">
      <pane ySplit="3" topLeftCell="A4" activePane="bottomLeft" state="frozen"/>
      <selection pane="bottomLeft" activeCell="G21" sqref="G21"/>
    </sheetView>
  </sheetViews>
  <sheetFormatPr defaultRowHeight="15" x14ac:dyDescent="0.25"/>
  <cols>
    <col min="1" max="1" width="22.85546875" customWidth="1"/>
    <col min="2" max="2" width="4" bestFit="1" customWidth="1"/>
    <col min="3" max="3" width="8.140625" bestFit="1" customWidth="1"/>
    <col min="4" max="4" width="6.5703125" bestFit="1" customWidth="1"/>
    <col min="5" max="5" width="10.85546875" bestFit="1" customWidth="1"/>
    <col min="6" max="6" width="9.5703125" bestFit="1" customWidth="1"/>
    <col min="7" max="7" width="9" bestFit="1" customWidth="1"/>
    <col min="8" max="8" width="8.85546875" bestFit="1" customWidth="1"/>
    <col min="9" max="9" width="8.42578125" bestFit="1" customWidth="1"/>
    <col min="10" max="10" width="10.85546875" bestFit="1" customWidth="1"/>
    <col min="11" max="11" width="10.85546875" customWidth="1"/>
    <col min="12" max="12" width="9.5703125" bestFit="1" customWidth="1"/>
    <col min="13" max="14" width="9.5703125" customWidth="1"/>
    <col min="15" max="15" width="9.42578125" bestFit="1" customWidth="1"/>
    <col min="16" max="16" width="10.140625" customWidth="1"/>
    <col min="17" max="17" width="9.5703125" customWidth="1"/>
    <col min="18" max="18" width="9.5703125" bestFit="1" customWidth="1"/>
    <col min="19" max="19" width="9.5703125" customWidth="1"/>
    <col min="20" max="20" width="9.5703125" bestFit="1" customWidth="1"/>
    <col min="21" max="21" width="11.140625" customWidth="1"/>
    <col min="22" max="22" width="10.5703125" bestFit="1" customWidth="1"/>
    <col min="23" max="23" width="12.7109375" customWidth="1"/>
    <col min="24" max="24" width="9.5703125" bestFit="1" customWidth="1"/>
    <col min="25" max="25" width="9.42578125" customWidth="1"/>
    <col min="26" max="26" width="11" customWidth="1"/>
    <col min="27" max="28" width="9.5703125" customWidth="1"/>
    <col min="29" max="29" width="10.85546875" bestFit="1" customWidth="1"/>
    <col min="30" max="30" width="10.85546875" customWidth="1"/>
    <col min="31" max="31" width="9.5703125" bestFit="1" customWidth="1"/>
    <col min="32" max="33" width="9.5703125" customWidth="1"/>
    <col min="34" max="34" width="9.42578125" bestFit="1" customWidth="1"/>
    <col min="35" max="35" width="10.140625" bestFit="1" customWidth="1"/>
    <col min="36" max="36" width="9.5703125" customWidth="1"/>
    <col min="37" max="37" width="9.5703125" bestFit="1" customWidth="1"/>
    <col min="38" max="38" width="9.5703125" customWidth="1"/>
    <col min="39" max="39" width="9.5703125" bestFit="1" customWidth="1"/>
    <col min="40" max="40" width="11.140625" bestFit="1" customWidth="1"/>
    <col min="41" max="41" width="10.5703125" bestFit="1" customWidth="1"/>
    <col min="42" max="42" width="12.7109375" customWidth="1"/>
    <col min="43" max="43" width="9.5703125" bestFit="1" customWidth="1"/>
    <col min="44" max="44" width="9.42578125" customWidth="1"/>
    <col min="45" max="45" width="11" customWidth="1"/>
    <col min="46" max="47" width="9.5703125" customWidth="1"/>
    <col min="48" max="48" width="9.42578125" bestFit="1" customWidth="1"/>
    <col min="49" max="49" width="12.42578125" customWidth="1"/>
    <col min="50" max="50" width="10.42578125" customWidth="1"/>
    <col min="51" max="52" width="10.140625" customWidth="1"/>
    <col min="54" max="54" width="11.85546875" customWidth="1"/>
    <col min="56" max="56" width="13" customWidth="1"/>
    <col min="57" max="58" width="11.140625" customWidth="1"/>
    <col min="59" max="60" width="10.42578125" customWidth="1"/>
    <col min="62" max="62" width="10" customWidth="1"/>
  </cols>
  <sheetData>
    <row r="1" spans="1:67" ht="15.75" thickBot="1" x14ac:dyDescent="0.3">
      <c r="A1" s="86" t="s">
        <v>103</v>
      </c>
      <c r="B1" s="133" t="s">
        <v>61</v>
      </c>
      <c r="C1" s="134"/>
      <c r="D1" s="134"/>
      <c r="E1" s="134"/>
      <c r="F1" s="134"/>
      <c r="G1" s="134"/>
      <c r="H1" s="134"/>
      <c r="I1" s="134"/>
      <c r="J1" s="135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</row>
    <row r="2" spans="1:67" ht="45" x14ac:dyDescent="0.25">
      <c r="A2" s="21" t="s">
        <v>0</v>
      </c>
      <c r="B2" s="31"/>
      <c r="C2" s="32" t="s">
        <v>1</v>
      </c>
      <c r="D2" s="33" t="s">
        <v>2</v>
      </c>
      <c r="E2" s="33" t="s">
        <v>76</v>
      </c>
      <c r="F2" s="33" t="s">
        <v>75</v>
      </c>
      <c r="G2" s="33" t="s">
        <v>3</v>
      </c>
      <c r="H2" s="34" t="s">
        <v>74</v>
      </c>
      <c r="I2" s="116" t="s">
        <v>4</v>
      </c>
      <c r="J2" s="1" t="s">
        <v>31</v>
      </c>
      <c r="K2" s="3" t="s">
        <v>77</v>
      </c>
      <c r="L2" s="3" t="s">
        <v>32</v>
      </c>
      <c r="M2" s="3" t="s">
        <v>78</v>
      </c>
      <c r="N2" s="3" t="s">
        <v>79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85</v>
      </c>
      <c r="T2" s="3" t="s">
        <v>37</v>
      </c>
      <c r="U2" s="3" t="s">
        <v>38</v>
      </c>
      <c r="V2" s="3" t="s">
        <v>39</v>
      </c>
      <c r="W2" s="3" t="s">
        <v>86</v>
      </c>
      <c r="X2" s="3" t="s">
        <v>40</v>
      </c>
      <c r="Y2" s="3" t="s">
        <v>41</v>
      </c>
      <c r="Z2" s="3" t="s">
        <v>42</v>
      </c>
      <c r="AA2" s="3" t="s">
        <v>83</v>
      </c>
      <c r="AB2" s="4" t="s">
        <v>43</v>
      </c>
      <c r="AC2" s="23" t="s">
        <v>10</v>
      </c>
      <c r="AD2" s="23" t="s">
        <v>80</v>
      </c>
      <c r="AE2" s="3" t="s">
        <v>44</v>
      </c>
      <c r="AF2" s="3" t="s">
        <v>81</v>
      </c>
      <c r="AG2" s="3" t="s">
        <v>82</v>
      </c>
      <c r="AH2" s="3" t="s">
        <v>45</v>
      </c>
      <c r="AI2" s="3" t="s">
        <v>46</v>
      </c>
      <c r="AJ2" s="3" t="s">
        <v>47</v>
      </c>
      <c r="AK2" s="3" t="s">
        <v>48</v>
      </c>
      <c r="AL2" s="3" t="s">
        <v>87</v>
      </c>
      <c r="AM2" s="3" t="s">
        <v>49</v>
      </c>
      <c r="AN2" s="3" t="s">
        <v>50</v>
      </c>
      <c r="AO2" s="3" t="s">
        <v>51</v>
      </c>
      <c r="AP2" s="3" t="s">
        <v>88</v>
      </c>
      <c r="AQ2" s="3" t="s">
        <v>52</v>
      </c>
      <c r="AR2" s="3" t="s">
        <v>53</v>
      </c>
      <c r="AS2" s="3" t="s">
        <v>54</v>
      </c>
      <c r="AT2" s="71" t="s">
        <v>84</v>
      </c>
      <c r="AU2" s="71" t="s">
        <v>55</v>
      </c>
      <c r="AV2" s="1" t="s">
        <v>5</v>
      </c>
      <c r="AW2" s="3" t="s">
        <v>6</v>
      </c>
      <c r="AX2" s="3" t="s">
        <v>7</v>
      </c>
      <c r="AY2" s="3" t="s">
        <v>8</v>
      </c>
      <c r="AZ2" s="3" t="s">
        <v>63</v>
      </c>
      <c r="BA2" s="3" t="s">
        <v>9</v>
      </c>
      <c r="BB2" s="3" t="s">
        <v>66</v>
      </c>
      <c r="BC2" s="3" t="s">
        <v>56</v>
      </c>
      <c r="BD2" s="3" t="s">
        <v>67</v>
      </c>
      <c r="BE2" s="3" t="s">
        <v>57</v>
      </c>
      <c r="BF2" s="3" t="s">
        <v>68</v>
      </c>
      <c r="BG2" s="3" t="s">
        <v>58</v>
      </c>
      <c r="BH2" s="3" t="s">
        <v>69</v>
      </c>
      <c r="BI2" s="3" t="s">
        <v>59</v>
      </c>
      <c r="BJ2" s="3" t="s">
        <v>62</v>
      </c>
      <c r="BK2" s="3" t="s">
        <v>11</v>
      </c>
      <c r="BL2" s="3" t="s">
        <v>12</v>
      </c>
      <c r="BM2" s="3" t="s">
        <v>13</v>
      </c>
      <c r="BN2" s="3" t="s">
        <v>93</v>
      </c>
      <c r="BO2" s="4" t="s">
        <v>94</v>
      </c>
    </row>
    <row r="3" spans="1:67" ht="15.75" thickBot="1" x14ac:dyDescent="0.3">
      <c r="A3" s="108" t="s">
        <v>14</v>
      </c>
      <c r="B3" s="109"/>
      <c r="C3" s="110" t="s">
        <v>15</v>
      </c>
      <c r="D3" s="11" t="s">
        <v>16</v>
      </c>
      <c r="E3" s="11" t="s">
        <v>18</v>
      </c>
      <c r="F3" s="11" t="s">
        <v>18</v>
      </c>
      <c r="G3" s="11" t="s">
        <v>17</v>
      </c>
      <c r="H3" s="11" t="s">
        <v>18</v>
      </c>
      <c r="I3" s="107" t="s">
        <v>18</v>
      </c>
      <c r="J3" s="6" t="s">
        <v>18</v>
      </c>
      <c r="K3" s="8" t="s">
        <v>18</v>
      </c>
      <c r="L3" s="8" t="s">
        <v>18</v>
      </c>
      <c r="M3" s="8" t="s">
        <v>18</v>
      </c>
      <c r="N3" s="8" t="s">
        <v>18</v>
      </c>
      <c r="O3" s="8" t="s">
        <v>18</v>
      </c>
      <c r="P3" s="8" t="s">
        <v>18</v>
      </c>
      <c r="Q3" s="8" t="s">
        <v>18</v>
      </c>
      <c r="R3" s="8" t="s">
        <v>18</v>
      </c>
      <c r="S3" s="8" t="s">
        <v>18</v>
      </c>
      <c r="T3" s="8" t="s">
        <v>18</v>
      </c>
      <c r="U3" s="8" t="s">
        <v>18</v>
      </c>
      <c r="V3" s="8" t="s">
        <v>18</v>
      </c>
      <c r="W3" s="8" t="s">
        <v>18</v>
      </c>
      <c r="X3" s="8" t="s">
        <v>18</v>
      </c>
      <c r="Y3" s="8" t="s">
        <v>18</v>
      </c>
      <c r="Z3" s="8" t="s">
        <v>18</v>
      </c>
      <c r="AA3" s="8" t="s">
        <v>18</v>
      </c>
      <c r="AB3" s="9" t="s">
        <v>18</v>
      </c>
      <c r="AC3" s="106" t="s">
        <v>18</v>
      </c>
      <c r="AD3" s="106" t="s">
        <v>18</v>
      </c>
      <c r="AE3" s="11" t="s">
        <v>18</v>
      </c>
      <c r="AF3" s="11" t="s">
        <v>18</v>
      </c>
      <c r="AG3" s="11" t="s">
        <v>18</v>
      </c>
      <c r="AH3" s="11" t="s">
        <v>18</v>
      </c>
      <c r="AI3" s="11" t="s">
        <v>18</v>
      </c>
      <c r="AJ3" s="11" t="s">
        <v>18</v>
      </c>
      <c r="AK3" s="11" t="s">
        <v>18</v>
      </c>
      <c r="AL3" s="11" t="s">
        <v>18</v>
      </c>
      <c r="AM3" s="11" t="s">
        <v>18</v>
      </c>
      <c r="AN3" s="11" t="s">
        <v>18</v>
      </c>
      <c r="AO3" s="11" t="s">
        <v>18</v>
      </c>
      <c r="AP3" s="11" t="s">
        <v>18</v>
      </c>
      <c r="AQ3" s="11" t="s">
        <v>18</v>
      </c>
      <c r="AR3" s="11" t="s">
        <v>18</v>
      </c>
      <c r="AS3" s="11" t="s">
        <v>18</v>
      </c>
      <c r="AT3" s="11" t="s">
        <v>18</v>
      </c>
      <c r="AU3" s="107" t="s">
        <v>18</v>
      </c>
      <c r="AV3" s="6" t="s">
        <v>18</v>
      </c>
      <c r="AW3" s="8" t="s">
        <v>18</v>
      </c>
      <c r="AX3" s="8" t="s">
        <v>18</v>
      </c>
      <c r="AY3" s="8" t="s">
        <v>18</v>
      </c>
      <c r="AZ3" s="8" t="s">
        <v>64</v>
      </c>
      <c r="BA3" s="8" t="s">
        <v>18</v>
      </c>
      <c r="BB3" s="8" t="s">
        <v>18</v>
      </c>
      <c r="BC3" s="8" t="s">
        <v>18</v>
      </c>
      <c r="BD3" s="8" t="s">
        <v>18</v>
      </c>
      <c r="BE3" s="8" t="s">
        <v>18</v>
      </c>
      <c r="BF3" s="8" t="s">
        <v>18</v>
      </c>
      <c r="BG3" s="8" t="s">
        <v>18</v>
      </c>
      <c r="BH3" s="8" t="s">
        <v>18</v>
      </c>
      <c r="BI3" s="8" t="s">
        <v>18</v>
      </c>
      <c r="BJ3" s="8" t="s">
        <v>18</v>
      </c>
      <c r="BK3" s="8" t="s">
        <v>19</v>
      </c>
      <c r="BL3" s="8" t="s">
        <v>19</v>
      </c>
      <c r="BM3" s="8" t="s">
        <v>20</v>
      </c>
      <c r="BN3" s="8"/>
      <c r="BO3" s="9"/>
    </row>
    <row r="4" spans="1:67" x14ac:dyDescent="0.25">
      <c r="A4" s="114" t="s">
        <v>21</v>
      </c>
      <c r="B4" s="113"/>
      <c r="C4" s="94"/>
      <c r="D4" s="94"/>
      <c r="E4" s="94"/>
      <c r="F4" s="94"/>
      <c r="G4" s="94"/>
      <c r="H4" s="94"/>
      <c r="I4" s="117"/>
      <c r="J4" s="93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117"/>
      <c r="AC4" s="93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117"/>
      <c r="AV4" s="93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x14ac:dyDescent="0.25">
      <c r="A5" s="115" t="s">
        <v>99</v>
      </c>
      <c r="B5" s="73"/>
      <c r="C5" s="30"/>
      <c r="D5" s="30"/>
      <c r="E5" s="30"/>
      <c r="F5" s="30"/>
      <c r="G5" s="30"/>
      <c r="H5" s="30"/>
      <c r="I5" s="105"/>
      <c r="J5" s="73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105"/>
      <c r="AC5" s="73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105"/>
      <c r="AV5" s="63"/>
      <c r="AW5" s="64"/>
      <c r="AX5" s="64"/>
      <c r="AY5" s="64"/>
      <c r="AZ5" s="64"/>
      <c r="BA5" s="64"/>
      <c r="BB5" s="64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55"/>
    </row>
    <row r="6" spans="1:67" x14ac:dyDescent="0.25">
      <c r="A6" s="76">
        <v>44237</v>
      </c>
      <c r="B6" s="73"/>
      <c r="C6" s="30">
        <v>7.63</v>
      </c>
      <c r="D6" s="30">
        <v>211</v>
      </c>
      <c r="E6" s="30"/>
      <c r="F6" s="30">
        <v>137</v>
      </c>
      <c r="G6" s="30"/>
      <c r="H6" s="30" t="s">
        <v>89</v>
      </c>
      <c r="I6" s="105">
        <v>0.4</v>
      </c>
      <c r="J6" s="73">
        <v>0.04</v>
      </c>
      <c r="K6" s="30"/>
      <c r="L6" s="30" t="s">
        <v>22</v>
      </c>
      <c r="M6" s="30"/>
      <c r="N6" s="30" t="s">
        <v>90</v>
      </c>
      <c r="O6" s="30" t="s">
        <v>26</v>
      </c>
      <c r="P6" s="30" t="s">
        <v>22</v>
      </c>
      <c r="Q6" s="30" t="s">
        <v>22</v>
      </c>
      <c r="R6" s="30" t="s">
        <v>22</v>
      </c>
      <c r="S6" s="30" t="s">
        <v>90</v>
      </c>
      <c r="T6" s="30" t="s">
        <v>22</v>
      </c>
      <c r="U6" s="30">
        <v>0.02</v>
      </c>
      <c r="V6" s="30" t="s">
        <v>26</v>
      </c>
      <c r="W6" s="30" t="s">
        <v>22</v>
      </c>
      <c r="X6" s="30" t="s">
        <v>22</v>
      </c>
      <c r="Y6" s="30" t="s">
        <v>91</v>
      </c>
      <c r="Z6" s="30"/>
      <c r="AA6" s="30"/>
      <c r="AB6" s="105">
        <v>8.0000000000000002E-3</v>
      </c>
      <c r="AC6" s="73">
        <v>0.25</v>
      </c>
      <c r="AD6" s="30"/>
      <c r="AE6" s="30" t="s">
        <v>22</v>
      </c>
      <c r="AF6" s="30"/>
      <c r="AG6" s="30" t="s">
        <v>90</v>
      </c>
      <c r="AH6" s="30">
        <v>1E-4</v>
      </c>
      <c r="AI6" s="30" t="s">
        <v>22</v>
      </c>
      <c r="AJ6" s="30" t="s">
        <v>22</v>
      </c>
      <c r="AK6" s="30">
        <v>1E-3</v>
      </c>
      <c r="AL6" s="30">
        <v>0.18</v>
      </c>
      <c r="AM6" s="30" t="s">
        <v>22</v>
      </c>
      <c r="AN6" s="30">
        <v>2.1999999999999999E-2</v>
      </c>
      <c r="AO6" s="30" t="s">
        <v>26</v>
      </c>
      <c r="AP6" s="30" t="s">
        <v>22</v>
      </c>
      <c r="AQ6" s="30" t="s">
        <v>22</v>
      </c>
      <c r="AR6" s="30" t="s">
        <v>91</v>
      </c>
      <c r="AS6" s="30"/>
      <c r="AT6" s="30"/>
      <c r="AU6" s="105">
        <v>7.0000000000000001E-3</v>
      </c>
      <c r="AV6" s="63">
        <v>104</v>
      </c>
      <c r="AW6" s="64">
        <v>104</v>
      </c>
      <c r="AX6" s="64" t="s">
        <v>89</v>
      </c>
      <c r="AY6" s="64" t="s">
        <v>89</v>
      </c>
      <c r="AZ6" s="64">
        <v>82</v>
      </c>
      <c r="BA6" s="64">
        <v>4</v>
      </c>
      <c r="BB6" s="64"/>
      <c r="BC6" s="30">
        <v>23</v>
      </c>
      <c r="BD6" s="30"/>
      <c r="BE6" s="30">
        <v>6</v>
      </c>
      <c r="BF6" s="30"/>
      <c r="BG6" s="30">
        <v>3</v>
      </c>
      <c r="BH6" s="30"/>
      <c r="BI6" s="30">
        <v>12</v>
      </c>
      <c r="BJ6" s="30"/>
      <c r="BK6" s="30">
        <v>2.19</v>
      </c>
      <c r="BL6" s="30">
        <v>2.2400000000000002</v>
      </c>
      <c r="BM6" s="30"/>
      <c r="BN6" s="30"/>
      <c r="BO6" s="55"/>
    </row>
    <row r="7" spans="1:67" x14ac:dyDescent="0.25">
      <c r="A7" s="76">
        <v>44272</v>
      </c>
      <c r="B7" s="73"/>
      <c r="C7" s="30">
        <v>7.13</v>
      </c>
      <c r="D7" s="30">
        <v>115</v>
      </c>
      <c r="E7" s="30"/>
      <c r="F7" s="30">
        <v>75</v>
      </c>
      <c r="G7" s="30"/>
      <c r="H7" s="30" t="s">
        <v>89</v>
      </c>
      <c r="I7" s="105">
        <v>0.9</v>
      </c>
      <c r="J7" s="73">
        <v>0.31</v>
      </c>
      <c r="K7" s="30"/>
      <c r="L7" s="30">
        <v>3.0000000000000001E-3</v>
      </c>
      <c r="M7" s="30"/>
      <c r="N7" s="30" t="s">
        <v>90</v>
      </c>
      <c r="O7" s="30" t="s">
        <v>26</v>
      </c>
      <c r="P7" s="30" t="s">
        <v>22</v>
      </c>
      <c r="Q7" s="30" t="s">
        <v>22</v>
      </c>
      <c r="R7" s="30" t="s">
        <v>22</v>
      </c>
      <c r="S7" s="30">
        <v>0.36</v>
      </c>
      <c r="T7" s="30" t="s">
        <v>22</v>
      </c>
      <c r="U7" s="30">
        <v>0.16900000000000001</v>
      </c>
      <c r="V7" s="30" t="s">
        <v>26</v>
      </c>
      <c r="W7" s="30">
        <v>2E-3</v>
      </c>
      <c r="X7" s="30">
        <v>1E-3</v>
      </c>
      <c r="Y7" s="30" t="s">
        <v>91</v>
      </c>
      <c r="Z7" s="30"/>
      <c r="AA7" s="30"/>
      <c r="AB7" s="105">
        <v>1.2E-2</v>
      </c>
      <c r="AC7" s="73">
        <v>2.21</v>
      </c>
      <c r="AD7" s="30"/>
      <c r="AE7" s="30">
        <v>4.0000000000000001E-3</v>
      </c>
      <c r="AF7" s="30"/>
      <c r="AG7" s="30" t="s">
        <v>90</v>
      </c>
      <c r="AH7" s="30" t="s">
        <v>26</v>
      </c>
      <c r="AI7" s="30" t="s">
        <v>22</v>
      </c>
      <c r="AJ7" s="30">
        <v>1E-3</v>
      </c>
      <c r="AK7" s="30" t="s">
        <v>22</v>
      </c>
      <c r="AL7" s="30">
        <v>1.3</v>
      </c>
      <c r="AM7" s="30" t="s">
        <v>22</v>
      </c>
      <c r="AN7" s="30">
        <v>0.192</v>
      </c>
      <c r="AO7" s="30" t="s">
        <v>26</v>
      </c>
      <c r="AP7" s="30">
        <v>2E-3</v>
      </c>
      <c r="AQ7" s="30">
        <v>1E-3</v>
      </c>
      <c r="AR7" s="30" t="s">
        <v>91</v>
      </c>
      <c r="AS7" s="30"/>
      <c r="AT7" s="30"/>
      <c r="AU7" s="105">
        <v>0.01</v>
      </c>
      <c r="AV7" s="73">
        <v>47</v>
      </c>
      <c r="AW7" s="30">
        <v>47</v>
      </c>
      <c r="AX7" s="64" t="s">
        <v>89</v>
      </c>
      <c r="AY7" s="64" t="s">
        <v>89</v>
      </c>
      <c r="AZ7" s="30">
        <v>28</v>
      </c>
      <c r="BA7" s="30">
        <v>4</v>
      </c>
      <c r="BB7" s="64"/>
      <c r="BC7" s="30">
        <v>8</v>
      </c>
      <c r="BD7" s="30"/>
      <c r="BE7" s="30">
        <v>2</v>
      </c>
      <c r="BF7" s="30"/>
      <c r="BG7" s="30">
        <v>3</v>
      </c>
      <c r="BH7" s="30"/>
      <c r="BI7" s="30">
        <v>10</v>
      </c>
      <c r="BJ7" s="30"/>
      <c r="BK7" s="30">
        <v>1.05</v>
      </c>
      <c r="BL7" s="30">
        <v>1.08</v>
      </c>
      <c r="BM7" s="30"/>
      <c r="BN7" s="30"/>
      <c r="BO7" s="55"/>
    </row>
    <row r="8" spans="1:67" x14ac:dyDescent="0.25">
      <c r="A8" s="76">
        <v>44294</v>
      </c>
      <c r="B8" s="73"/>
      <c r="C8" s="30">
        <v>7.42</v>
      </c>
      <c r="D8" s="30">
        <v>115</v>
      </c>
      <c r="E8" s="30"/>
      <c r="F8" s="30">
        <v>75</v>
      </c>
      <c r="G8" s="30"/>
      <c r="H8" s="30" t="s">
        <v>89</v>
      </c>
      <c r="I8" s="105">
        <v>0.9</v>
      </c>
      <c r="J8" s="73">
        <v>0.28000000000000003</v>
      </c>
      <c r="K8" s="30"/>
      <c r="L8" s="30">
        <v>3.0000000000000001E-3</v>
      </c>
      <c r="M8" s="30"/>
      <c r="N8" s="30" t="s">
        <v>90</v>
      </c>
      <c r="O8" s="30" t="s">
        <v>26</v>
      </c>
      <c r="P8" s="30" t="s">
        <v>22</v>
      </c>
      <c r="Q8" s="30" t="s">
        <v>22</v>
      </c>
      <c r="R8" s="30">
        <v>3.0000000000000001E-3</v>
      </c>
      <c r="S8" s="30">
        <v>0.68</v>
      </c>
      <c r="T8" s="30" t="s">
        <v>22</v>
      </c>
      <c r="U8" s="30">
        <v>0.115</v>
      </c>
      <c r="V8" s="30" t="s">
        <v>26</v>
      </c>
      <c r="W8" s="30">
        <v>1E-3</v>
      </c>
      <c r="X8" s="30">
        <v>2E-3</v>
      </c>
      <c r="Y8" s="30" t="s">
        <v>91</v>
      </c>
      <c r="Z8" s="30"/>
      <c r="AA8" s="30"/>
      <c r="AB8" s="105">
        <v>2.8000000000000001E-2</v>
      </c>
      <c r="AC8" s="73">
        <v>0.42</v>
      </c>
      <c r="AD8" s="30"/>
      <c r="AE8" s="30">
        <v>3.0000000000000001E-3</v>
      </c>
      <c r="AF8" s="30"/>
      <c r="AG8" s="30" t="s">
        <v>90</v>
      </c>
      <c r="AH8" s="30" t="s">
        <v>26</v>
      </c>
      <c r="AI8" s="30" t="s">
        <v>22</v>
      </c>
      <c r="AJ8" s="30" t="s">
        <v>22</v>
      </c>
      <c r="AK8" s="30" t="s">
        <v>22</v>
      </c>
      <c r="AL8" s="30">
        <v>0.9</v>
      </c>
      <c r="AM8" s="30" t="s">
        <v>22</v>
      </c>
      <c r="AN8" s="30">
        <v>9.9000000000000005E-2</v>
      </c>
      <c r="AO8" s="30" t="s">
        <v>26</v>
      </c>
      <c r="AP8" s="30">
        <v>1E-3</v>
      </c>
      <c r="AQ8" s="30" t="s">
        <v>22</v>
      </c>
      <c r="AR8" s="30" t="s">
        <v>91</v>
      </c>
      <c r="AS8" s="30"/>
      <c r="AT8" s="30"/>
      <c r="AU8" s="105">
        <v>5.0000000000000001E-3</v>
      </c>
      <c r="AV8" s="73">
        <v>57</v>
      </c>
      <c r="AW8" s="30">
        <v>57</v>
      </c>
      <c r="AX8" s="64" t="s">
        <v>89</v>
      </c>
      <c r="AY8" s="64" t="s">
        <v>89</v>
      </c>
      <c r="AZ8" s="30">
        <v>37</v>
      </c>
      <c r="BA8" s="30">
        <v>4</v>
      </c>
      <c r="BB8" s="64"/>
      <c r="BC8" s="30">
        <v>10</v>
      </c>
      <c r="BD8" s="30"/>
      <c r="BE8" s="30">
        <v>3</v>
      </c>
      <c r="BF8" s="30"/>
      <c r="BG8" s="30">
        <v>4</v>
      </c>
      <c r="BH8" s="30"/>
      <c r="BI8" s="30">
        <v>12</v>
      </c>
      <c r="BJ8" s="30"/>
      <c r="BK8" s="30">
        <v>1.25</v>
      </c>
      <c r="BL8" s="30">
        <v>1.37</v>
      </c>
      <c r="BM8" s="30"/>
      <c r="BN8" s="30"/>
      <c r="BO8" s="55"/>
    </row>
    <row r="9" spans="1:67" x14ac:dyDescent="0.25">
      <c r="A9" s="76">
        <v>44329</v>
      </c>
      <c r="B9" s="73"/>
      <c r="C9" s="30">
        <v>7.49</v>
      </c>
      <c r="D9" s="30">
        <v>128</v>
      </c>
      <c r="E9" s="30"/>
      <c r="F9" s="30">
        <v>83</v>
      </c>
      <c r="G9" s="30"/>
      <c r="H9" s="30" t="s">
        <v>89</v>
      </c>
      <c r="I9" s="105">
        <v>1</v>
      </c>
      <c r="J9" s="73">
        <v>7.0000000000000007E-2</v>
      </c>
      <c r="K9" s="30"/>
      <c r="L9" s="30">
        <v>1E-3</v>
      </c>
      <c r="M9" s="30"/>
      <c r="N9" s="30" t="s">
        <v>90</v>
      </c>
      <c r="O9" s="30" t="s">
        <v>26</v>
      </c>
      <c r="P9" s="30" t="s">
        <v>22</v>
      </c>
      <c r="Q9" s="30" t="s">
        <v>22</v>
      </c>
      <c r="R9" s="30" t="s">
        <v>22</v>
      </c>
      <c r="S9" s="30">
        <v>0.42</v>
      </c>
      <c r="T9" s="30" t="s">
        <v>22</v>
      </c>
      <c r="U9" s="30">
        <v>8.2000000000000003E-2</v>
      </c>
      <c r="V9" s="30" t="s">
        <v>26</v>
      </c>
      <c r="W9" s="30">
        <v>1E-3</v>
      </c>
      <c r="X9" s="30" t="s">
        <v>22</v>
      </c>
      <c r="Y9" s="30" t="s">
        <v>91</v>
      </c>
      <c r="Z9" s="30"/>
      <c r="AA9" s="30"/>
      <c r="AB9" s="105" t="s">
        <v>23</v>
      </c>
      <c r="AC9" s="73">
        <v>0.24</v>
      </c>
      <c r="AD9" s="30"/>
      <c r="AE9" s="30">
        <v>2E-3</v>
      </c>
      <c r="AF9" s="30"/>
      <c r="AG9" s="30" t="s">
        <v>90</v>
      </c>
      <c r="AH9" s="30" t="s">
        <v>26</v>
      </c>
      <c r="AI9" s="30" t="s">
        <v>22</v>
      </c>
      <c r="AJ9" s="30" t="s">
        <v>22</v>
      </c>
      <c r="AK9" s="30" t="s">
        <v>22</v>
      </c>
      <c r="AL9" s="30">
        <v>0.85</v>
      </c>
      <c r="AM9" s="30" t="s">
        <v>22</v>
      </c>
      <c r="AN9" s="30">
        <v>0.106</v>
      </c>
      <c r="AO9" s="30" t="s">
        <v>26</v>
      </c>
      <c r="AP9" s="30">
        <v>1E-3</v>
      </c>
      <c r="AQ9" s="30" t="s">
        <v>22</v>
      </c>
      <c r="AR9" s="30" t="s">
        <v>91</v>
      </c>
      <c r="AS9" s="30"/>
      <c r="AT9" s="30"/>
      <c r="AU9" s="105" t="s">
        <v>23</v>
      </c>
      <c r="AV9" s="73">
        <v>56</v>
      </c>
      <c r="AW9" s="30">
        <v>56</v>
      </c>
      <c r="AX9" s="64" t="s">
        <v>89</v>
      </c>
      <c r="AY9" s="64" t="s">
        <v>89</v>
      </c>
      <c r="AZ9" s="30">
        <v>37</v>
      </c>
      <c r="BA9" s="30">
        <v>4</v>
      </c>
      <c r="BB9" s="64"/>
      <c r="BC9" s="30">
        <v>10</v>
      </c>
      <c r="BD9" s="30"/>
      <c r="BE9" s="30">
        <v>3</v>
      </c>
      <c r="BF9" s="30"/>
      <c r="BG9" s="30">
        <v>3</v>
      </c>
      <c r="BH9" s="30"/>
      <c r="BI9" s="30">
        <v>10</v>
      </c>
      <c r="BJ9" s="30"/>
      <c r="BK9" s="30">
        <v>1.23</v>
      </c>
      <c r="BL9" s="30">
        <v>1.26</v>
      </c>
      <c r="BM9" s="30"/>
      <c r="BN9" s="30"/>
      <c r="BO9" s="55"/>
    </row>
    <row r="10" spans="1:67" x14ac:dyDescent="0.25">
      <c r="A10" s="76">
        <v>44359</v>
      </c>
      <c r="B10" s="73"/>
      <c r="C10" s="30"/>
      <c r="D10" s="30"/>
      <c r="E10" s="30"/>
      <c r="F10" s="30"/>
      <c r="G10" s="30"/>
      <c r="H10" s="30">
        <v>1</v>
      </c>
      <c r="I10" s="105"/>
      <c r="J10" s="73">
        <v>0.03</v>
      </c>
      <c r="K10" s="30"/>
      <c r="L10" s="30">
        <v>1E-3</v>
      </c>
      <c r="M10" s="30"/>
      <c r="N10" s="30" t="s">
        <v>90</v>
      </c>
      <c r="O10" s="30" t="s">
        <v>26</v>
      </c>
      <c r="P10" s="30" t="s">
        <v>22</v>
      </c>
      <c r="Q10" s="30" t="s">
        <v>22</v>
      </c>
      <c r="R10" s="30">
        <v>2E-3</v>
      </c>
      <c r="S10" s="30">
        <v>0.39</v>
      </c>
      <c r="T10" s="30" t="s">
        <v>22</v>
      </c>
      <c r="U10" s="30">
        <v>6.5000000000000002E-2</v>
      </c>
      <c r="V10" s="30" t="s">
        <v>26</v>
      </c>
      <c r="W10" s="30">
        <v>1E-3</v>
      </c>
      <c r="X10" s="30" t="s">
        <v>22</v>
      </c>
      <c r="Y10" s="30" t="s">
        <v>91</v>
      </c>
      <c r="Z10" s="30"/>
      <c r="AA10" s="30"/>
      <c r="AB10" s="105" t="s">
        <v>23</v>
      </c>
      <c r="AC10" s="73">
        <v>0.09</v>
      </c>
      <c r="AD10" s="30"/>
      <c r="AE10" s="30">
        <v>2E-3</v>
      </c>
      <c r="AF10" s="30"/>
      <c r="AG10" s="30" t="s">
        <v>90</v>
      </c>
      <c r="AH10" s="30" t="s">
        <v>26</v>
      </c>
      <c r="AI10" s="30" t="s">
        <v>22</v>
      </c>
      <c r="AJ10" s="30" t="s">
        <v>22</v>
      </c>
      <c r="AK10" s="30" t="s">
        <v>22</v>
      </c>
      <c r="AL10" s="30">
        <v>0.92</v>
      </c>
      <c r="AM10" s="30" t="s">
        <v>22</v>
      </c>
      <c r="AN10" s="30">
        <v>0.10199999999999999</v>
      </c>
      <c r="AO10" s="30" t="s">
        <v>26</v>
      </c>
      <c r="AP10" s="30">
        <v>2E-3</v>
      </c>
      <c r="AQ10" s="30" t="s">
        <v>22</v>
      </c>
      <c r="AR10" s="30" t="s">
        <v>91</v>
      </c>
      <c r="AS10" s="30"/>
      <c r="AT10" s="30"/>
      <c r="AU10" s="105" t="s">
        <v>23</v>
      </c>
      <c r="AV10" s="73"/>
      <c r="AW10" s="30"/>
      <c r="AX10" s="64"/>
      <c r="AY10" s="64"/>
      <c r="AZ10" s="30">
        <v>46</v>
      </c>
      <c r="BA10" s="30">
        <v>6</v>
      </c>
      <c r="BB10" s="64"/>
      <c r="BC10" s="30">
        <v>12</v>
      </c>
      <c r="BD10" s="30"/>
      <c r="BE10" s="30">
        <v>4</v>
      </c>
      <c r="BF10" s="30"/>
      <c r="BG10" s="30">
        <v>3</v>
      </c>
      <c r="BH10" s="30"/>
      <c r="BI10" s="30">
        <v>13</v>
      </c>
      <c r="BJ10" s="30"/>
      <c r="BK10" s="30"/>
      <c r="BL10" s="30"/>
      <c r="BM10" s="30"/>
      <c r="BN10" s="30"/>
      <c r="BO10" s="55"/>
    </row>
    <row r="11" spans="1:67" x14ac:dyDescent="0.25">
      <c r="A11" s="76">
        <v>44391</v>
      </c>
      <c r="B11" s="73"/>
      <c r="C11" s="30"/>
      <c r="D11" s="30"/>
      <c r="E11" s="30"/>
      <c r="F11" s="30"/>
      <c r="G11" s="30"/>
      <c r="H11" s="30">
        <v>2</v>
      </c>
      <c r="I11" s="105"/>
      <c r="J11" s="73">
        <v>0.04</v>
      </c>
      <c r="K11" s="30"/>
      <c r="L11" s="30" t="s">
        <v>22</v>
      </c>
      <c r="M11" s="30"/>
      <c r="N11" s="30" t="s">
        <v>90</v>
      </c>
      <c r="O11" s="30" t="s">
        <v>26</v>
      </c>
      <c r="P11" s="30" t="s">
        <v>22</v>
      </c>
      <c r="Q11" s="30" t="s">
        <v>22</v>
      </c>
      <c r="R11" s="30" t="s">
        <v>22</v>
      </c>
      <c r="S11" s="30">
        <v>0.1</v>
      </c>
      <c r="T11" s="30" t="s">
        <v>22</v>
      </c>
      <c r="U11" s="30">
        <v>6.8000000000000005E-2</v>
      </c>
      <c r="V11" s="30" t="s">
        <v>26</v>
      </c>
      <c r="W11" s="30">
        <v>1E-3</v>
      </c>
      <c r="X11" s="30" t="s">
        <v>22</v>
      </c>
      <c r="Y11" s="30" t="s">
        <v>91</v>
      </c>
      <c r="Z11" s="30"/>
      <c r="AA11" s="30"/>
      <c r="AB11" s="105" t="s">
        <v>23</v>
      </c>
      <c r="AC11" s="73">
        <v>0.03</v>
      </c>
      <c r="AD11" s="30"/>
      <c r="AE11" s="30" t="s">
        <v>22</v>
      </c>
      <c r="AF11" s="30"/>
      <c r="AG11" s="30" t="s">
        <v>90</v>
      </c>
      <c r="AH11" s="30" t="s">
        <v>26</v>
      </c>
      <c r="AI11" s="30" t="s">
        <v>22</v>
      </c>
      <c r="AJ11" s="30" t="s">
        <v>22</v>
      </c>
      <c r="AK11" s="30" t="s">
        <v>22</v>
      </c>
      <c r="AL11" s="30">
        <v>0.23</v>
      </c>
      <c r="AM11" s="30" t="s">
        <v>22</v>
      </c>
      <c r="AN11" s="30">
        <v>0.1</v>
      </c>
      <c r="AO11" s="30" t="s">
        <v>26</v>
      </c>
      <c r="AP11" s="30">
        <v>1E-3</v>
      </c>
      <c r="AQ11" s="30" t="s">
        <v>22</v>
      </c>
      <c r="AR11" s="30" t="s">
        <v>91</v>
      </c>
      <c r="AS11" s="30"/>
      <c r="AT11" s="30"/>
      <c r="AU11" s="105" t="s">
        <v>23</v>
      </c>
      <c r="AV11" s="73"/>
      <c r="AW11" s="30"/>
      <c r="AX11" s="64"/>
      <c r="AY11" s="64"/>
      <c r="AZ11" s="30">
        <v>56</v>
      </c>
      <c r="BA11" s="30">
        <v>8</v>
      </c>
      <c r="BB11" s="64"/>
      <c r="BC11" s="30">
        <v>14</v>
      </c>
      <c r="BD11" s="30"/>
      <c r="BE11" s="30">
        <v>5</v>
      </c>
      <c r="BF11" s="30"/>
      <c r="BG11" s="30">
        <v>3</v>
      </c>
      <c r="BH11" s="30"/>
      <c r="BI11" s="30">
        <v>16</v>
      </c>
      <c r="BJ11" s="30"/>
      <c r="BK11" s="30"/>
      <c r="BL11" s="30"/>
      <c r="BM11" s="30"/>
      <c r="BN11" s="30"/>
      <c r="BO11" s="55"/>
    </row>
    <row r="12" spans="1:67" x14ac:dyDescent="0.25">
      <c r="A12" s="76">
        <v>44425</v>
      </c>
      <c r="B12" s="73"/>
      <c r="C12" s="30">
        <v>7.88</v>
      </c>
      <c r="D12" s="30">
        <v>203</v>
      </c>
      <c r="E12" s="30"/>
      <c r="F12" s="30">
        <v>132</v>
      </c>
      <c r="G12" s="30"/>
      <c r="H12" s="30">
        <v>2</v>
      </c>
      <c r="I12" s="105">
        <v>1.6</v>
      </c>
      <c r="J12" s="73">
        <v>7.0000000000000007E-2</v>
      </c>
      <c r="K12" s="30"/>
      <c r="L12" s="30" t="s">
        <v>22</v>
      </c>
      <c r="M12" s="30"/>
      <c r="N12" s="30" t="s">
        <v>90</v>
      </c>
      <c r="O12" s="30" t="s">
        <v>26</v>
      </c>
      <c r="P12" s="30" t="s">
        <v>22</v>
      </c>
      <c r="Q12" s="30" t="s">
        <v>22</v>
      </c>
      <c r="R12" s="30" t="s">
        <v>22</v>
      </c>
      <c r="S12" s="30">
        <v>0.12</v>
      </c>
      <c r="T12" s="30" t="s">
        <v>22</v>
      </c>
      <c r="U12" s="30">
        <v>0.14499999999999999</v>
      </c>
      <c r="V12" s="30" t="s">
        <v>26</v>
      </c>
      <c r="W12" s="30">
        <v>2E-3</v>
      </c>
      <c r="X12" s="30" t="s">
        <v>22</v>
      </c>
      <c r="Y12" s="30" t="s">
        <v>91</v>
      </c>
      <c r="Z12" s="30"/>
      <c r="AA12" s="30"/>
      <c r="AB12" s="105" t="s">
        <v>23</v>
      </c>
      <c r="AC12" s="73">
        <v>0.03</v>
      </c>
      <c r="AD12" s="30"/>
      <c r="AE12" s="30" t="s">
        <v>22</v>
      </c>
      <c r="AF12" s="30"/>
      <c r="AG12" s="30" t="s">
        <v>90</v>
      </c>
      <c r="AH12" s="30" t="s">
        <v>26</v>
      </c>
      <c r="AI12" s="30" t="s">
        <v>22</v>
      </c>
      <c r="AJ12" s="30" t="s">
        <v>22</v>
      </c>
      <c r="AK12" s="30" t="s">
        <v>22</v>
      </c>
      <c r="AL12" s="30">
        <v>0.2</v>
      </c>
      <c r="AM12" s="30" t="s">
        <v>22</v>
      </c>
      <c r="AN12" s="30">
        <v>0.13800000000000001</v>
      </c>
      <c r="AO12" s="30" t="s">
        <v>26</v>
      </c>
      <c r="AP12" s="30">
        <v>2E-3</v>
      </c>
      <c r="AQ12" s="30" t="s">
        <v>22</v>
      </c>
      <c r="AR12" s="30" t="s">
        <v>91</v>
      </c>
      <c r="AS12" s="30"/>
      <c r="AT12" s="30"/>
      <c r="AU12" s="105" t="s">
        <v>23</v>
      </c>
      <c r="AV12" s="73">
        <v>90</v>
      </c>
      <c r="AW12" s="30">
        <v>90</v>
      </c>
      <c r="AX12" s="64" t="s">
        <v>89</v>
      </c>
      <c r="AY12" s="64" t="s">
        <v>89</v>
      </c>
      <c r="AZ12" s="30">
        <v>65</v>
      </c>
      <c r="BA12" s="30">
        <v>9</v>
      </c>
      <c r="BB12" s="64"/>
      <c r="BC12" s="30">
        <v>16</v>
      </c>
      <c r="BD12" s="30"/>
      <c r="BE12" s="30">
        <v>6</v>
      </c>
      <c r="BF12" s="30"/>
      <c r="BG12" s="30">
        <v>3</v>
      </c>
      <c r="BH12" s="30"/>
      <c r="BI12" s="30">
        <v>21</v>
      </c>
      <c r="BJ12" s="30"/>
      <c r="BK12" s="30">
        <v>2.09</v>
      </c>
      <c r="BL12" s="30">
        <v>2.2799999999999998</v>
      </c>
      <c r="BM12" s="30"/>
      <c r="BN12" s="30"/>
      <c r="BO12" s="55"/>
    </row>
    <row r="13" spans="1:67" x14ac:dyDescent="0.25">
      <c r="A13" s="76">
        <v>44452</v>
      </c>
      <c r="B13" s="73"/>
      <c r="C13" s="30">
        <v>7.93</v>
      </c>
      <c r="D13" s="30">
        <v>234</v>
      </c>
      <c r="E13" s="30"/>
      <c r="F13" s="30">
        <v>152</v>
      </c>
      <c r="G13" s="30"/>
      <c r="H13" s="30">
        <v>2</v>
      </c>
      <c r="I13" s="105">
        <v>1.7</v>
      </c>
      <c r="J13" s="73">
        <v>0.28000000000000003</v>
      </c>
      <c r="K13" s="30"/>
      <c r="L13" s="30">
        <v>1E-3</v>
      </c>
      <c r="M13" s="30"/>
      <c r="N13" s="30" t="s">
        <v>90</v>
      </c>
      <c r="O13" s="30" t="s">
        <v>26</v>
      </c>
      <c r="P13" s="30" t="s">
        <v>22</v>
      </c>
      <c r="Q13" s="30" t="s">
        <v>22</v>
      </c>
      <c r="R13" s="30" t="s">
        <v>22</v>
      </c>
      <c r="S13" s="30">
        <v>0.21</v>
      </c>
      <c r="T13" s="30" t="s">
        <v>22</v>
      </c>
      <c r="U13" s="30">
        <v>0.23300000000000001</v>
      </c>
      <c r="V13" s="30" t="s">
        <v>26</v>
      </c>
      <c r="W13" s="30">
        <v>2E-3</v>
      </c>
      <c r="X13" s="30">
        <v>1E-3</v>
      </c>
      <c r="Y13" s="30" t="s">
        <v>91</v>
      </c>
      <c r="Z13" s="30"/>
      <c r="AA13" s="30"/>
      <c r="AB13" s="105" t="s">
        <v>23</v>
      </c>
      <c r="AC13" s="73">
        <v>0.09</v>
      </c>
      <c r="AD13" s="30"/>
      <c r="AE13" s="30">
        <v>1E-3</v>
      </c>
      <c r="AF13" s="30"/>
      <c r="AG13" s="30" t="s">
        <v>90</v>
      </c>
      <c r="AH13" s="30" t="s">
        <v>26</v>
      </c>
      <c r="AI13" s="30" t="s">
        <v>22</v>
      </c>
      <c r="AJ13" s="30" t="s">
        <v>22</v>
      </c>
      <c r="AK13" s="30" t="s">
        <v>22</v>
      </c>
      <c r="AL13" s="30">
        <v>0.26</v>
      </c>
      <c r="AM13" s="30" t="s">
        <v>22</v>
      </c>
      <c r="AN13" s="30">
        <v>0.29899999999999999</v>
      </c>
      <c r="AO13" s="30" t="s">
        <v>26</v>
      </c>
      <c r="AP13" s="30">
        <v>2E-3</v>
      </c>
      <c r="AQ13" s="30">
        <v>1E-3</v>
      </c>
      <c r="AR13" s="30" t="s">
        <v>91</v>
      </c>
      <c r="AS13" s="30"/>
      <c r="AT13" s="30"/>
      <c r="AU13" s="105" t="s">
        <v>23</v>
      </c>
      <c r="AV13" s="73">
        <v>102</v>
      </c>
      <c r="AW13" s="30">
        <v>102</v>
      </c>
      <c r="AX13" s="64" t="s">
        <v>89</v>
      </c>
      <c r="AY13" s="64" t="s">
        <v>89</v>
      </c>
      <c r="AZ13" s="30">
        <v>72</v>
      </c>
      <c r="BA13" s="30">
        <v>9</v>
      </c>
      <c r="BB13" s="64"/>
      <c r="BC13" s="30">
        <v>19</v>
      </c>
      <c r="BD13" s="30"/>
      <c r="BE13" s="30">
        <v>6</v>
      </c>
      <c r="BF13" s="30"/>
      <c r="BG13" s="30">
        <v>4</v>
      </c>
      <c r="BH13" s="30"/>
      <c r="BI13" s="30">
        <v>21</v>
      </c>
      <c r="BJ13" s="30"/>
      <c r="BK13" s="30">
        <v>2.33</v>
      </c>
      <c r="BL13" s="30">
        <v>2.46</v>
      </c>
      <c r="BM13" s="30"/>
      <c r="BN13" s="30"/>
      <c r="BO13" s="55"/>
    </row>
    <row r="14" spans="1:67" x14ac:dyDescent="0.25">
      <c r="A14" s="76">
        <v>44453</v>
      </c>
      <c r="B14" s="73"/>
      <c r="C14" s="30">
        <v>7.96</v>
      </c>
      <c r="D14" s="30">
        <v>173</v>
      </c>
      <c r="E14" s="30"/>
      <c r="F14" s="30">
        <v>129</v>
      </c>
      <c r="G14" s="30"/>
      <c r="H14" s="30" t="s">
        <v>89</v>
      </c>
      <c r="I14" s="105">
        <v>1.8</v>
      </c>
      <c r="J14" s="73">
        <v>0.01</v>
      </c>
      <c r="K14" s="30"/>
      <c r="L14" s="30">
        <v>2E-3</v>
      </c>
      <c r="M14" s="30"/>
      <c r="N14" s="30" t="s">
        <v>90</v>
      </c>
      <c r="O14" s="30" t="s">
        <v>26</v>
      </c>
      <c r="P14" s="30" t="s">
        <v>22</v>
      </c>
      <c r="Q14" s="30">
        <v>1E-3</v>
      </c>
      <c r="R14" s="30" t="s">
        <v>22</v>
      </c>
      <c r="S14" s="30">
        <v>0.5</v>
      </c>
      <c r="T14" s="30" t="s">
        <v>22</v>
      </c>
      <c r="U14" s="30">
        <v>0.35599999999999998</v>
      </c>
      <c r="V14" s="30" t="s">
        <v>26</v>
      </c>
      <c r="W14" s="30">
        <v>3.0000000000000001E-3</v>
      </c>
      <c r="X14" s="30" t="s">
        <v>22</v>
      </c>
      <c r="Y14" s="30" t="s">
        <v>91</v>
      </c>
      <c r="Z14" s="30"/>
      <c r="AA14" s="30"/>
      <c r="AB14" s="105" t="s">
        <v>23</v>
      </c>
      <c r="AC14" s="73">
        <v>0.16</v>
      </c>
      <c r="AD14" s="30"/>
      <c r="AE14" s="30">
        <v>2E-3</v>
      </c>
      <c r="AF14" s="30"/>
      <c r="AG14" s="30" t="s">
        <v>90</v>
      </c>
      <c r="AH14" s="30" t="s">
        <v>26</v>
      </c>
      <c r="AI14" s="30" t="s">
        <v>22</v>
      </c>
      <c r="AJ14" s="30">
        <v>2E-3</v>
      </c>
      <c r="AK14" s="30" t="s">
        <v>22</v>
      </c>
      <c r="AL14" s="30">
        <v>1.1499999999999999</v>
      </c>
      <c r="AM14" s="30" t="s">
        <v>22</v>
      </c>
      <c r="AN14" s="30">
        <v>0.42899999999999999</v>
      </c>
      <c r="AO14" s="30" t="s">
        <v>26</v>
      </c>
      <c r="AP14" s="30">
        <v>3.0000000000000001E-3</v>
      </c>
      <c r="AQ14" s="30" t="s">
        <v>22</v>
      </c>
      <c r="AR14" s="30" t="s">
        <v>91</v>
      </c>
      <c r="AS14" s="30"/>
      <c r="AT14" s="30"/>
      <c r="AU14" s="105" t="s">
        <v>23</v>
      </c>
      <c r="AV14" s="73">
        <v>71</v>
      </c>
      <c r="AW14" s="30">
        <v>71</v>
      </c>
      <c r="AX14" s="64" t="s">
        <v>89</v>
      </c>
      <c r="AY14" s="64" t="s">
        <v>89</v>
      </c>
      <c r="AZ14" s="30">
        <v>46</v>
      </c>
      <c r="BA14" s="30">
        <v>9</v>
      </c>
      <c r="BB14" s="64"/>
      <c r="BC14" s="30">
        <v>10</v>
      </c>
      <c r="BD14" s="30"/>
      <c r="BE14" s="30">
        <v>5</v>
      </c>
      <c r="BF14" s="30"/>
      <c r="BG14" s="30">
        <v>3</v>
      </c>
      <c r="BH14" s="30"/>
      <c r="BI14" s="30">
        <v>19</v>
      </c>
      <c r="BJ14" s="30"/>
      <c r="BK14" s="30">
        <v>1.71</v>
      </c>
      <c r="BL14" s="30">
        <v>1.81</v>
      </c>
      <c r="BM14" s="30"/>
      <c r="BN14" s="30"/>
      <c r="BO14" s="55"/>
    </row>
    <row r="15" spans="1:67" x14ac:dyDescent="0.25">
      <c r="A15" s="76">
        <v>44573</v>
      </c>
      <c r="B15" s="73"/>
      <c r="C15" s="30">
        <v>8.0399999999999991</v>
      </c>
      <c r="D15" s="30">
        <v>334</v>
      </c>
      <c r="E15" s="30"/>
      <c r="F15" s="30">
        <v>217</v>
      </c>
      <c r="G15" s="30"/>
      <c r="H15" s="30">
        <v>2</v>
      </c>
      <c r="I15" s="105">
        <v>1.8</v>
      </c>
      <c r="J15" s="73">
        <v>0.02</v>
      </c>
      <c r="K15" s="30"/>
      <c r="L15" s="30">
        <v>2E-3</v>
      </c>
      <c r="M15" s="30"/>
      <c r="N15" s="30" t="s">
        <v>90</v>
      </c>
      <c r="O15" s="30" t="s">
        <v>26</v>
      </c>
      <c r="P15" s="30" t="s">
        <v>22</v>
      </c>
      <c r="Q15" s="30" t="s">
        <v>22</v>
      </c>
      <c r="R15" s="30" t="s">
        <v>22</v>
      </c>
      <c r="S15" s="30">
        <v>0.08</v>
      </c>
      <c r="T15" s="30" t="s">
        <v>22</v>
      </c>
      <c r="U15" s="30">
        <v>0.28699999999999998</v>
      </c>
      <c r="V15" s="30" t="s">
        <v>26</v>
      </c>
      <c r="W15" s="30">
        <v>2E-3</v>
      </c>
      <c r="X15" s="30">
        <v>2E-3</v>
      </c>
      <c r="Y15" s="30" t="s">
        <v>91</v>
      </c>
      <c r="Z15" s="30"/>
      <c r="AA15" s="30"/>
      <c r="AB15" s="105" t="s">
        <v>23</v>
      </c>
      <c r="AC15" s="73">
        <v>0.22</v>
      </c>
      <c r="AD15" s="30"/>
      <c r="AE15" s="30">
        <v>2E-3</v>
      </c>
      <c r="AF15" s="30"/>
      <c r="AG15" s="30" t="s">
        <v>90</v>
      </c>
      <c r="AH15" s="30" t="s">
        <v>26</v>
      </c>
      <c r="AI15" s="30" t="s">
        <v>22</v>
      </c>
      <c r="AJ15" s="30">
        <v>1E-3</v>
      </c>
      <c r="AK15" s="30" t="s">
        <v>22</v>
      </c>
      <c r="AL15" s="30">
        <v>0.38</v>
      </c>
      <c r="AM15" s="30" t="s">
        <v>22</v>
      </c>
      <c r="AN15" s="30">
        <v>0.41299999999999998</v>
      </c>
      <c r="AO15" s="30" t="s">
        <v>26</v>
      </c>
      <c r="AP15" s="30">
        <v>2E-3</v>
      </c>
      <c r="AQ15" s="30">
        <v>2E-3</v>
      </c>
      <c r="AR15" s="30" t="s">
        <v>91</v>
      </c>
      <c r="AS15" s="30"/>
      <c r="AT15" s="30"/>
      <c r="AU15" s="105">
        <v>7.0000000000000001E-3</v>
      </c>
      <c r="AV15" s="73">
        <v>139</v>
      </c>
      <c r="AW15" s="30">
        <v>139</v>
      </c>
      <c r="AX15" s="64" t="s">
        <v>89</v>
      </c>
      <c r="AY15" s="64" t="s">
        <v>89</v>
      </c>
      <c r="AZ15" s="30">
        <v>112</v>
      </c>
      <c r="BA15" s="30">
        <v>21</v>
      </c>
      <c r="BB15" s="64"/>
      <c r="BC15" s="30">
        <v>30</v>
      </c>
      <c r="BD15" s="30"/>
      <c r="BE15" s="30">
        <v>9</v>
      </c>
      <c r="BF15" s="30"/>
      <c r="BG15" s="30">
        <v>5</v>
      </c>
      <c r="BH15" s="30"/>
      <c r="BI15" s="30">
        <v>30</v>
      </c>
      <c r="BJ15" s="30"/>
      <c r="BK15" s="30">
        <v>3.41</v>
      </c>
      <c r="BL15" s="30">
        <v>3.67</v>
      </c>
      <c r="BM15" s="30"/>
      <c r="BN15" s="30"/>
      <c r="BO15" s="55"/>
    </row>
    <row r="16" spans="1:67" x14ac:dyDescent="0.25">
      <c r="A16" s="76">
        <v>44621</v>
      </c>
      <c r="B16" s="73"/>
      <c r="C16" s="30">
        <v>7.78</v>
      </c>
      <c r="D16" s="30">
        <v>120</v>
      </c>
      <c r="E16" s="30"/>
      <c r="F16" s="30">
        <v>84</v>
      </c>
      <c r="G16" s="30"/>
      <c r="H16" s="30" t="s">
        <v>89</v>
      </c>
      <c r="I16" s="105">
        <v>1</v>
      </c>
      <c r="J16" s="73">
        <v>0.03</v>
      </c>
      <c r="K16" s="30"/>
      <c r="L16" s="30">
        <v>2E-3</v>
      </c>
      <c r="M16" s="30"/>
      <c r="N16" s="30" t="s">
        <v>90</v>
      </c>
      <c r="O16" s="30" t="s">
        <v>26</v>
      </c>
      <c r="P16" s="30" t="s">
        <v>22</v>
      </c>
      <c r="Q16" s="30" t="s">
        <v>22</v>
      </c>
      <c r="R16" s="30" t="s">
        <v>22</v>
      </c>
      <c r="S16" s="30">
        <v>0.06</v>
      </c>
      <c r="T16" s="30" t="s">
        <v>22</v>
      </c>
      <c r="U16" s="30">
        <v>1.6E-2</v>
      </c>
      <c r="V16" s="30" t="s">
        <v>26</v>
      </c>
      <c r="W16" s="30">
        <v>2E-3</v>
      </c>
      <c r="X16" s="30" t="s">
        <v>22</v>
      </c>
      <c r="Y16" s="30" t="s">
        <v>91</v>
      </c>
      <c r="Z16" s="30"/>
      <c r="AA16" s="30"/>
      <c r="AB16" s="105" t="s">
        <v>23</v>
      </c>
      <c r="AC16" s="73">
        <v>9.82</v>
      </c>
      <c r="AD16" s="30"/>
      <c r="AE16" s="30">
        <v>6.0000000000000001E-3</v>
      </c>
      <c r="AF16" s="30"/>
      <c r="AG16" s="30" t="s">
        <v>90</v>
      </c>
      <c r="AH16" s="30" t="s">
        <v>26</v>
      </c>
      <c r="AI16" s="30">
        <v>2E-3</v>
      </c>
      <c r="AJ16" s="30">
        <v>2E-3</v>
      </c>
      <c r="AK16" s="30">
        <v>1E-3</v>
      </c>
      <c r="AL16" s="30">
        <v>2.5</v>
      </c>
      <c r="AM16" s="30">
        <v>3.0000000000000001E-3</v>
      </c>
      <c r="AN16" s="30">
        <v>0.38</v>
      </c>
      <c r="AO16" s="30" t="s">
        <v>26</v>
      </c>
      <c r="AP16" s="30">
        <v>2E-3</v>
      </c>
      <c r="AQ16" s="30">
        <v>2E-3</v>
      </c>
      <c r="AR16" s="30" t="s">
        <v>91</v>
      </c>
      <c r="AS16" s="30"/>
      <c r="AT16" s="30"/>
      <c r="AU16" s="105">
        <v>1.2E-2</v>
      </c>
      <c r="AV16" s="73">
        <v>49</v>
      </c>
      <c r="AW16" s="30">
        <v>49</v>
      </c>
      <c r="AX16" s="64" t="s">
        <v>89</v>
      </c>
      <c r="AY16" s="64" t="s">
        <v>89</v>
      </c>
      <c r="AZ16" s="30">
        <v>28</v>
      </c>
      <c r="BA16" s="30">
        <v>4</v>
      </c>
      <c r="BB16" s="64"/>
      <c r="BC16" s="30">
        <v>8</v>
      </c>
      <c r="BD16" s="30"/>
      <c r="BE16" s="30">
        <v>2</v>
      </c>
      <c r="BF16" s="30"/>
      <c r="BG16" s="30">
        <v>3</v>
      </c>
      <c r="BH16" s="30"/>
      <c r="BI16" s="30">
        <v>12</v>
      </c>
      <c r="BJ16" s="30"/>
      <c r="BK16" s="30">
        <v>1.0900000000000001</v>
      </c>
      <c r="BL16" s="30">
        <v>1.1599999999999999</v>
      </c>
      <c r="BM16" s="30"/>
      <c r="BN16" s="30"/>
      <c r="BO16" s="55"/>
    </row>
    <row r="17" spans="1:67" x14ac:dyDescent="0.25">
      <c r="A17" s="76">
        <v>44887</v>
      </c>
      <c r="B17" s="73"/>
      <c r="C17" s="30"/>
      <c r="D17" s="30">
        <v>225</v>
      </c>
      <c r="E17" s="30"/>
      <c r="F17" s="30">
        <v>125</v>
      </c>
      <c r="G17" s="30"/>
      <c r="H17" s="30">
        <v>4</v>
      </c>
      <c r="I17" s="105">
        <v>0.6</v>
      </c>
      <c r="J17" s="73" t="s">
        <v>91</v>
      </c>
      <c r="K17" s="30"/>
      <c r="L17" s="30">
        <v>2E-3</v>
      </c>
      <c r="M17" s="30"/>
      <c r="N17" s="30" t="s">
        <v>90</v>
      </c>
      <c r="O17" s="30" t="s">
        <v>26</v>
      </c>
      <c r="P17" s="30" t="s">
        <v>22</v>
      </c>
      <c r="Q17" s="30" t="s">
        <v>22</v>
      </c>
      <c r="R17" s="30" t="s">
        <v>22</v>
      </c>
      <c r="S17" s="30" t="s">
        <v>90</v>
      </c>
      <c r="T17" s="30" t="s">
        <v>22</v>
      </c>
      <c r="U17" s="30" t="s">
        <v>22</v>
      </c>
      <c r="V17" s="30" t="s">
        <v>26</v>
      </c>
      <c r="W17" s="30">
        <v>2E-3</v>
      </c>
      <c r="X17" s="30">
        <v>1E-3</v>
      </c>
      <c r="Y17" s="30" t="s">
        <v>91</v>
      </c>
      <c r="Z17" s="30"/>
      <c r="AA17" s="30"/>
      <c r="AB17" s="105" t="s">
        <v>23</v>
      </c>
      <c r="AC17" s="73">
        <v>0.66</v>
      </c>
      <c r="AD17" s="30"/>
      <c r="AE17" s="30">
        <v>2E-3</v>
      </c>
      <c r="AF17" s="30"/>
      <c r="AG17" s="30">
        <v>0.05</v>
      </c>
      <c r="AH17" s="30" t="s">
        <v>26</v>
      </c>
      <c r="AI17" s="30" t="s">
        <v>22</v>
      </c>
      <c r="AJ17" s="30" t="s">
        <v>22</v>
      </c>
      <c r="AK17" s="30">
        <v>2E-3</v>
      </c>
      <c r="AL17" s="30">
        <v>0.59</v>
      </c>
      <c r="AM17" s="30" t="s">
        <v>22</v>
      </c>
      <c r="AN17" s="30">
        <v>0.19</v>
      </c>
      <c r="AO17" s="30" t="s">
        <v>26</v>
      </c>
      <c r="AP17" s="30">
        <v>1E-3</v>
      </c>
      <c r="AQ17" s="30">
        <v>2E-3</v>
      </c>
      <c r="AR17" s="30" t="s">
        <v>91</v>
      </c>
      <c r="AS17" s="30"/>
      <c r="AT17" s="30"/>
      <c r="AU17" s="105" t="s">
        <v>23</v>
      </c>
      <c r="AV17" s="73">
        <v>101</v>
      </c>
      <c r="AW17" s="30">
        <v>101</v>
      </c>
      <c r="AX17" s="64" t="s">
        <v>89</v>
      </c>
      <c r="AY17" s="64" t="s">
        <v>89</v>
      </c>
      <c r="AZ17" s="30">
        <v>79</v>
      </c>
      <c r="BA17" s="30">
        <v>6</v>
      </c>
      <c r="BB17" s="64"/>
      <c r="BC17" s="30">
        <v>20</v>
      </c>
      <c r="BD17" s="30"/>
      <c r="BE17" s="30">
        <v>7</v>
      </c>
      <c r="BF17" s="30"/>
      <c r="BG17" s="30">
        <v>7</v>
      </c>
      <c r="BH17" s="30"/>
      <c r="BI17" s="30">
        <v>11</v>
      </c>
      <c r="BJ17" s="30"/>
      <c r="BK17" s="30">
        <v>2.23</v>
      </c>
      <c r="BL17" s="30">
        <v>2.27</v>
      </c>
      <c r="BM17" s="30"/>
      <c r="BN17" s="30"/>
      <c r="BO17" s="55"/>
    </row>
    <row r="18" spans="1:67" x14ac:dyDescent="0.25">
      <c r="A18" s="76">
        <v>44995</v>
      </c>
      <c r="B18" s="73"/>
      <c r="C18" s="30">
        <v>8.27</v>
      </c>
      <c r="D18" s="30">
        <v>177</v>
      </c>
      <c r="E18" s="30">
        <v>9</v>
      </c>
      <c r="F18" s="30"/>
      <c r="G18" s="30">
        <v>10.9</v>
      </c>
      <c r="H18" s="30" t="s">
        <v>89</v>
      </c>
      <c r="I18" s="105"/>
      <c r="J18" s="73" t="s">
        <v>91</v>
      </c>
      <c r="K18" s="30" t="s">
        <v>22</v>
      </c>
      <c r="L18" s="30">
        <v>2E-3</v>
      </c>
      <c r="M18" s="30" t="s">
        <v>22</v>
      </c>
      <c r="N18" s="30"/>
      <c r="O18" s="30" t="s">
        <v>26</v>
      </c>
      <c r="P18" s="30"/>
      <c r="Q18" s="30" t="s">
        <v>22</v>
      </c>
      <c r="R18" s="30" t="s">
        <v>22</v>
      </c>
      <c r="S18" s="30"/>
      <c r="T18" s="30" t="s">
        <v>22</v>
      </c>
      <c r="U18" s="30"/>
      <c r="V18" s="30" t="s">
        <v>26</v>
      </c>
      <c r="W18" s="30"/>
      <c r="X18" s="30" t="s">
        <v>22</v>
      </c>
      <c r="Y18" s="30" t="s">
        <v>91</v>
      </c>
      <c r="Z18" s="30" t="s">
        <v>95</v>
      </c>
      <c r="AA18" s="30" t="s">
        <v>22</v>
      </c>
      <c r="AB18" s="105" t="s">
        <v>23</v>
      </c>
      <c r="AC18" s="73">
        <v>0.77</v>
      </c>
      <c r="AD18" s="30" t="s">
        <v>22</v>
      </c>
      <c r="AE18" s="30">
        <v>2E-3</v>
      </c>
      <c r="AF18" s="30" t="s">
        <v>22</v>
      </c>
      <c r="AG18" s="30"/>
      <c r="AH18" s="30" t="s">
        <v>26</v>
      </c>
      <c r="AI18" s="30"/>
      <c r="AJ18" s="30" t="s">
        <v>22</v>
      </c>
      <c r="AK18" s="30" t="s">
        <v>22</v>
      </c>
      <c r="AL18" s="30"/>
      <c r="AM18" s="30" t="s">
        <v>22</v>
      </c>
      <c r="AN18" s="30"/>
      <c r="AO18" s="30" t="s">
        <v>26</v>
      </c>
      <c r="AP18" s="30"/>
      <c r="AQ18" s="30" t="s">
        <v>22</v>
      </c>
      <c r="AR18" s="30" t="s">
        <v>91</v>
      </c>
      <c r="AS18" s="30" t="s">
        <v>95</v>
      </c>
      <c r="AT18" s="30" t="s">
        <v>22</v>
      </c>
      <c r="AU18" s="105" t="s">
        <v>23</v>
      </c>
      <c r="AV18" s="73">
        <v>99</v>
      </c>
      <c r="AW18" s="30">
        <v>99</v>
      </c>
      <c r="AX18" s="64" t="s">
        <v>89</v>
      </c>
      <c r="AY18" s="64" t="s">
        <v>89</v>
      </c>
      <c r="AZ18" s="30">
        <v>114</v>
      </c>
      <c r="BA18" s="30">
        <v>8</v>
      </c>
      <c r="BB18" s="64"/>
      <c r="BC18" s="30">
        <v>29</v>
      </c>
      <c r="BD18" s="30"/>
      <c r="BE18" s="30">
        <v>10</v>
      </c>
      <c r="BF18" s="30"/>
      <c r="BG18" s="30">
        <v>4</v>
      </c>
      <c r="BH18" s="30"/>
      <c r="BI18" s="30">
        <v>25</v>
      </c>
      <c r="BJ18" s="30"/>
      <c r="BK18" s="30">
        <v>2.2000000000000002</v>
      </c>
      <c r="BL18" s="30">
        <v>3.46</v>
      </c>
      <c r="BM18" s="30"/>
      <c r="BN18" s="30" t="s">
        <v>96</v>
      </c>
      <c r="BO18" s="55" t="s">
        <v>96</v>
      </c>
    </row>
    <row r="19" spans="1:67" x14ac:dyDescent="0.25">
      <c r="A19" s="76">
        <v>45036</v>
      </c>
      <c r="B19" s="73"/>
      <c r="C19" s="30"/>
      <c r="D19" s="30">
        <v>162</v>
      </c>
      <c r="E19" s="30"/>
      <c r="F19" s="30">
        <v>109</v>
      </c>
      <c r="G19" s="30"/>
      <c r="H19" s="30" t="s">
        <v>89</v>
      </c>
      <c r="I19" s="105">
        <v>1</v>
      </c>
      <c r="J19" s="73">
        <v>0.01</v>
      </c>
      <c r="K19" s="30"/>
      <c r="L19" s="30">
        <v>2E-3</v>
      </c>
      <c r="M19" s="30"/>
      <c r="N19" s="30" t="s">
        <v>90</v>
      </c>
      <c r="O19" s="30" t="s">
        <v>26</v>
      </c>
      <c r="P19" s="30" t="s">
        <v>22</v>
      </c>
      <c r="Q19" s="30" t="s">
        <v>22</v>
      </c>
      <c r="R19" s="30" t="s">
        <v>22</v>
      </c>
      <c r="S19" s="30" t="s">
        <v>90</v>
      </c>
      <c r="T19" s="30" t="s">
        <v>22</v>
      </c>
      <c r="U19" s="30">
        <v>0.28599999999999998</v>
      </c>
      <c r="V19" s="30" t="s">
        <v>26</v>
      </c>
      <c r="W19" s="30">
        <v>4.0000000000000001E-3</v>
      </c>
      <c r="X19" s="30" t="s">
        <v>22</v>
      </c>
      <c r="Y19" s="30" t="s">
        <v>91</v>
      </c>
      <c r="Z19" s="30"/>
      <c r="AA19" s="30"/>
      <c r="AB19" s="105" t="s">
        <v>23</v>
      </c>
      <c r="AC19" s="73">
        <v>0.55000000000000004</v>
      </c>
      <c r="AD19" s="30"/>
      <c r="AE19" s="30">
        <v>6.0000000000000001E-3</v>
      </c>
      <c r="AF19" s="30"/>
      <c r="AG19" s="30" t="s">
        <v>90</v>
      </c>
      <c r="AH19" s="30" t="s">
        <v>26</v>
      </c>
      <c r="AI19" s="30" t="s">
        <v>22</v>
      </c>
      <c r="AJ19" s="30">
        <v>3.0000000000000001E-3</v>
      </c>
      <c r="AK19" s="30">
        <v>2E-3</v>
      </c>
      <c r="AL19" s="30">
        <v>2.39</v>
      </c>
      <c r="AM19" s="30" t="s">
        <v>22</v>
      </c>
      <c r="AN19" s="30">
        <v>0.753</v>
      </c>
      <c r="AO19" s="30" t="s">
        <v>26</v>
      </c>
      <c r="AP19" s="30">
        <v>5.0000000000000001E-3</v>
      </c>
      <c r="AQ19" s="30">
        <v>2E-3</v>
      </c>
      <c r="AR19" s="30" t="s">
        <v>91</v>
      </c>
      <c r="AS19" s="30"/>
      <c r="AT19" s="30"/>
      <c r="AU19" s="105" t="s">
        <v>23</v>
      </c>
      <c r="AV19" s="73">
        <v>76</v>
      </c>
      <c r="AW19" s="30">
        <v>76</v>
      </c>
      <c r="AX19" s="64" t="s">
        <v>89</v>
      </c>
      <c r="AY19" s="64" t="s">
        <v>89</v>
      </c>
      <c r="AZ19" s="30">
        <v>49</v>
      </c>
      <c r="BA19" s="30">
        <v>4</v>
      </c>
      <c r="BB19" s="64"/>
      <c r="BC19" s="30">
        <v>13</v>
      </c>
      <c r="BD19" s="30"/>
      <c r="BE19" s="30">
        <v>4</v>
      </c>
      <c r="BF19" s="30"/>
      <c r="BG19" s="30">
        <v>3</v>
      </c>
      <c r="BH19" s="30"/>
      <c r="BI19" s="30">
        <v>13</v>
      </c>
      <c r="BJ19" s="30"/>
      <c r="BK19" s="30">
        <v>1.63</v>
      </c>
      <c r="BL19" s="30">
        <v>1.62</v>
      </c>
      <c r="BM19" s="30"/>
      <c r="BN19" s="30"/>
      <c r="BO19" s="55"/>
    </row>
    <row r="20" spans="1:67" x14ac:dyDescent="0.25">
      <c r="A20" s="76">
        <v>45342</v>
      </c>
      <c r="B20" s="73"/>
      <c r="C20" s="30">
        <v>7.8</v>
      </c>
      <c r="D20" s="30">
        <v>221</v>
      </c>
      <c r="E20" s="30" t="s">
        <v>25</v>
      </c>
      <c r="F20" s="30"/>
      <c r="G20" s="30">
        <v>24.2</v>
      </c>
      <c r="H20" s="30" t="s">
        <v>89</v>
      </c>
      <c r="I20" s="105">
        <v>0.3</v>
      </c>
      <c r="J20" s="73">
        <v>0.02</v>
      </c>
      <c r="K20" s="30" t="s">
        <v>22</v>
      </c>
      <c r="L20" s="30" t="s">
        <v>22</v>
      </c>
      <c r="M20" s="30" t="s">
        <v>22</v>
      </c>
      <c r="N20" s="30"/>
      <c r="O20" s="30" t="s">
        <v>26</v>
      </c>
      <c r="P20" s="30"/>
      <c r="Q20" s="30" t="s">
        <v>22</v>
      </c>
      <c r="R20" s="30" t="s">
        <v>22</v>
      </c>
      <c r="S20" s="30"/>
      <c r="T20" s="30" t="s">
        <v>22</v>
      </c>
      <c r="U20" s="30"/>
      <c r="V20" s="30" t="s">
        <v>26</v>
      </c>
      <c r="W20" s="30"/>
      <c r="X20" s="30" t="s">
        <v>22</v>
      </c>
      <c r="Y20" s="30" t="s">
        <v>91</v>
      </c>
      <c r="Z20" s="30" t="s">
        <v>95</v>
      </c>
      <c r="AA20" s="30" t="s">
        <v>22</v>
      </c>
      <c r="AB20" s="105" t="s">
        <v>23</v>
      </c>
      <c r="AC20" s="73">
        <v>2.69</v>
      </c>
      <c r="AD20" s="30" t="s">
        <v>22</v>
      </c>
      <c r="AE20" s="30" t="s">
        <v>22</v>
      </c>
      <c r="AF20" s="30" t="s">
        <v>22</v>
      </c>
      <c r="AG20" s="30"/>
      <c r="AH20" s="30" t="s">
        <v>26</v>
      </c>
      <c r="AI20" s="30"/>
      <c r="AJ20" s="30" t="s">
        <v>22</v>
      </c>
      <c r="AK20" s="30" t="s">
        <v>22</v>
      </c>
      <c r="AL20" s="30"/>
      <c r="AM20" s="30">
        <v>1E-3</v>
      </c>
      <c r="AN20" s="30"/>
      <c r="AO20" s="30" t="s">
        <v>26</v>
      </c>
      <c r="AP20" s="30"/>
      <c r="AQ20" s="30" t="s">
        <v>22</v>
      </c>
      <c r="AR20" s="30" t="s">
        <v>91</v>
      </c>
      <c r="AS20" s="30">
        <v>3.0000000000000001E-5</v>
      </c>
      <c r="AT20" s="30" t="s">
        <v>22</v>
      </c>
      <c r="AU20" s="105">
        <v>7.0000000000000001E-3</v>
      </c>
      <c r="AV20" s="63">
        <v>114</v>
      </c>
      <c r="AW20" s="64">
        <v>114</v>
      </c>
      <c r="AX20" s="64" t="s">
        <v>89</v>
      </c>
      <c r="AY20" s="64" t="s">
        <v>89</v>
      </c>
      <c r="AZ20" s="64">
        <v>74</v>
      </c>
      <c r="BA20" s="64">
        <v>7</v>
      </c>
      <c r="BB20" s="64"/>
      <c r="BC20" s="30">
        <v>18</v>
      </c>
      <c r="BD20" s="30"/>
      <c r="BE20" s="30">
        <v>7</v>
      </c>
      <c r="BF20" s="30"/>
      <c r="BG20" s="30">
        <v>4</v>
      </c>
      <c r="BH20" s="30"/>
      <c r="BI20" s="30">
        <v>16</v>
      </c>
      <c r="BJ20" s="30"/>
      <c r="BK20" s="30">
        <v>2.27</v>
      </c>
      <c r="BL20" s="30">
        <v>2.48</v>
      </c>
      <c r="BM20" s="30"/>
      <c r="BN20" s="30"/>
      <c r="BO20" s="55"/>
    </row>
    <row r="21" spans="1:67" x14ac:dyDescent="0.25">
      <c r="A21" s="76">
        <v>45647</v>
      </c>
      <c r="B21" s="73"/>
      <c r="C21" s="30">
        <v>7.9</v>
      </c>
      <c r="D21" s="30"/>
      <c r="E21" s="30">
        <v>120</v>
      </c>
      <c r="F21" s="30">
        <v>93</v>
      </c>
      <c r="G21" s="30">
        <v>250</v>
      </c>
      <c r="H21" s="30">
        <v>1.1000000000000001</v>
      </c>
      <c r="I21" s="105">
        <v>0.3</v>
      </c>
      <c r="J21" s="73">
        <v>0.28999999999999998</v>
      </c>
      <c r="K21" s="30" t="s">
        <v>22</v>
      </c>
      <c r="L21" s="30" t="s">
        <v>22</v>
      </c>
      <c r="M21" s="30" t="s">
        <v>22</v>
      </c>
      <c r="N21" s="30">
        <v>1.9E-2</v>
      </c>
      <c r="O21" s="30" t="s">
        <v>26</v>
      </c>
      <c r="P21" s="30"/>
      <c r="Q21" s="30" t="s">
        <v>22</v>
      </c>
      <c r="R21" s="30">
        <v>3.0000000000000001E-3</v>
      </c>
      <c r="S21" s="30"/>
      <c r="T21" s="30" t="s">
        <v>22</v>
      </c>
      <c r="U21" s="30"/>
      <c r="V21" s="30" t="s">
        <v>24</v>
      </c>
      <c r="W21" s="30"/>
      <c r="X21" s="30">
        <v>1E-3</v>
      </c>
      <c r="Y21" s="30" t="s">
        <v>22</v>
      </c>
      <c r="Z21" s="30" t="s">
        <v>24</v>
      </c>
      <c r="AA21" s="30" t="s">
        <v>22</v>
      </c>
      <c r="AB21" s="105">
        <v>7.0000000000000001E-3</v>
      </c>
      <c r="AC21" s="73">
        <v>3.4</v>
      </c>
      <c r="AD21" s="30" t="s">
        <v>22</v>
      </c>
      <c r="AE21" s="30" t="s">
        <v>22</v>
      </c>
      <c r="AF21" s="30" t="s">
        <v>22</v>
      </c>
      <c r="AG21" s="30">
        <v>2.1999999999999999E-2</v>
      </c>
      <c r="AH21" s="30" t="s">
        <v>26</v>
      </c>
      <c r="AI21" s="30"/>
      <c r="AJ21" s="30">
        <v>2E-3</v>
      </c>
      <c r="AK21" s="30"/>
      <c r="AL21" s="30">
        <v>3.0000000000000001E-3</v>
      </c>
      <c r="AM21" s="30">
        <v>2E-3</v>
      </c>
      <c r="AN21" s="30"/>
      <c r="AO21" s="30" t="s">
        <v>24</v>
      </c>
      <c r="AP21" s="30"/>
      <c r="AQ21" s="30">
        <v>4.0000000000000001E-3</v>
      </c>
      <c r="AR21" s="30" t="s">
        <v>22</v>
      </c>
      <c r="AS21" s="30" t="s">
        <v>24</v>
      </c>
      <c r="AT21" s="30" t="s">
        <v>22</v>
      </c>
      <c r="AU21" s="105">
        <v>1.2E-2</v>
      </c>
      <c r="AV21" s="63">
        <v>82</v>
      </c>
      <c r="AW21" s="64">
        <v>82</v>
      </c>
      <c r="AX21" s="64" t="s">
        <v>25</v>
      </c>
      <c r="AY21" s="64" t="s">
        <v>25</v>
      </c>
      <c r="AZ21" s="64">
        <v>50</v>
      </c>
      <c r="BA21" s="64">
        <v>5</v>
      </c>
      <c r="BB21" s="64"/>
      <c r="BC21" s="30">
        <v>12</v>
      </c>
      <c r="BD21" s="30"/>
      <c r="BE21" s="30">
        <v>4.9000000000000004</v>
      </c>
      <c r="BF21" s="30"/>
      <c r="BG21" s="30">
        <v>3.4</v>
      </c>
      <c r="BH21" s="30"/>
      <c r="BI21" s="30">
        <v>13</v>
      </c>
      <c r="BJ21" s="30"/>
      <c r="BK21" s="30">
        <v>1.67</v>
      </c>
      <c r="BL21" s="30">
        <v>1.82</v>
      </c>
      <c r="BM21" s="30">
        <v>-4.2</v>
      </c>
      <c r="BN21" s="30"/>
      <c r="BO21" s="55"/>
    </row>
    <row r="22" spans="1:67" x14ac:dyDescent="0.25">
      <c r="A22" s="76">
        <v>45683</v>
      </c>
      <c r="B22" s="73"/>
      <c r="C22" s="30">
        <v>7.9</v>
      </c>
      <c r="D22" s="30"/>
      <c r="E22" s="30">
        <v>120</v>
      </c>
      <c r="F22" s="30">
        <v>97</v>
      </c>
      <c r="G22" s="30">
        <v>230</v>
      </c>
      <c r="H22" s="30">
        <v>0.8</v>
      </c>
      <c r="I22" s="105">
        <v>0.3</v>
      </c>
      <c r="J22" s="73">
        <v>0.22</v>
      </c>
      <c r="K22" s="30" t="s">
        <v>22</v>
      </c>
      <c r="L22" s="30" t="s">
        <v>22</v>
      </c>
      <c r="M22" s="30" t="s">
        <v>22</v>
      </c>
      <c r="N22" s="30">
        <v>0.02</v>
      </c>
      <c r="O22" s="30" t="s">
        <v>26</v>
      </c>
      <c r="P22" s="30"/>
      <c r="Q22" s="30" t="s">
        <v>22</v>
      </c>
      <c r="R22" s="30">
        <v>2E-3</v>
      </c>
      <c r="S22" s="30"/>
      <c r="T22" s="30" t="s">
        <v>22</v>
      </c>
      <c r="U22" s="30"/>
      <c r="V22" s="30" t="s">
        <v>24</v>
      </c>
      <c r="W22" s="30"/>
      <c r="X22" s="30">
        <v>1E-3</v>
      </c>
      <c r="Y22" s="30" t="s">
        <v>22</v>
      </c>
      <c r="Z22" s="30" t="s">
        <v>24</v>
      </c>
      <c r="AA22" s="30" t="s">
        <v>22</v>
      </c>
      <c r="AB22" s="105">
        <v>1.2E-2</v>
      </c>
      <c r="AC22" s="73">
        <v>5</v>
      </c>
      <c r="AD22" s="30" t="s">
        <v>22</v>
      </c>
      <c r="AE22" s="30" t="s">
        <v>22</v>
      </c>
      <c r="AF22" s="30" t="s">
        <v>22</v>
      </c>
      <c r="AG22" s="30">
        <v>2.1000000000000001E-2</v>
      </c>
      <c r="AH22" s="30" t="s">
        <v>26</v>
      </c>
      <c r="AI22" s="30"/>
      <c r="AJ22" s="30">
        <v>3.0000000000000001E-3</v>
      </c>
      <c r="AK22" s="30"/>
      <c r="AL22" s="30">
        <v>3.0000000000000001E-3</v>
      </c>
      <c r="AM22" s="30">
        <v>2E-3</v>
      </c>
      <c r="AN22" s="30"/>
      <c r="AO22" s="30" t="s">
        <v>24</v>
      </c>
      <c r="AP22" s="30"/>
      <c r="AQ22" s="30">
        <v>4.0000000000000001E-3</v>
      </c>
      <c r="AR22" s="30" t="s">
        <v>22</v>
      </c>
      <c r="AS22" s="30">
        <v>6.0000000000000002E-5</v>
      </c>
      <c r="AT22" s="30" t="s">
        <v>22</v>
      </c>
      <c r="AU22" s="105">
        <v>1.2999999999999999E-2</v>
      </c>
      <c r="AV22" s="63">
        <v>86</v>
      </c>
      <c r="AW22" s="64">
        <v>86</v>
      </c>
      <c r="AX22" s="64" t="s">
        <v>25</v>
      </c>
      <c r="AY22" s="64" t="s">
        <v>25</v>
      </c>
      <c r="AZ22" s="64">
        <v>49</v>
      </c>
      <c r="BA22" s="64">
        <v>4</v>
      </c>
      <c r="BB22" s="64"/>
      <c r="BC22" s="30">
        <v>12</v>
      </c>
      <c r="BD22" s="30"/>
      <c r="BE22" s="30">
        <v>4.7</v>
      </c>
      <c r="BF22" s="30"/>
      <c r="BG22" s="30">
        <v>3.2</v>
      </c>
      <c r="BH22" s="30"/>
      <c r="BI22" s="30">
        <v>13</v>
      </c>
      <c r="BJ22" s="30"/>
      <c r="BK22" s="30">
        <v>1.62</v>
      </c>
      <c r="BL22" s="30">
        <v>1.86</v>
      </c>
      <c r="BM22" s="30">
        <v>-7.1</v>
      </c>
      <c r="BN22" s="30"/>
      <c r="BO22" s="55"/>
    </row>
    <row r="23" spans="1:67" x14ac:dyDescent="0.25">
      <c r="A23" s="115" t="s">
        <v>92</v>
      </c>
      <c r="B23" s="73"/>
      <c r="C23" s="30"/>
      <c r="D23" s="30"/>
      <c r="E23" s="30"/>
      <c r="F23" s="30"/>
      <c r="G23" s="30"/>
      <c r="H23" s="30"/>
      <c r="I23" s="105"/>
      <c r="J23" s="73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105"/>
      <c r="AC23" s="73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105"/>
      <c r="AV23" s="63"/>
      <c r="AW23" s="64"/>
      <c r="AX23" s="64"/>
      <c r="AY23" s="64"/>
      <c r="AZ23" s="64"/>
      <c r="BA23" s="64"/>
      <c r="BB23" s="64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55"/>
    </row>
    <row r="24" spans="1:67" x14ac:dyDescent="0.25">
      <c r="A24" s="76">
        <v>45342</v>
      </c>
      <c r="B24" s="73"/>
      <c r="C24" s="30">
        <v>7.93</v>
      </c>
      <c r="D24" s="30">
        <v>228</v>
      </c>
      <c r="E24" s="30">
        <v>6</v>
      </c>
      <c r="F24" s="30"/>
      <c r="G24" s="30">
        <v>26.2</v>
      </c>
      <c r="H24" s="30" t="s">
        <v>89</v>
      </c>
      <c r="I24" s="105">
        <v>0.3</v>
      </c>
      <c r="J24" s="73">
        <v>0.02</v>
      </c>
      <c r="K24" s="30" t="s">
        <v>22</v>
      </c>
      <c r="L24" s="30" t="s">
        <v>22</v>
      </c>
      <c r="M24" s="30" t="s">
        <v>22</v>
      </c>
      <c r="N24" s="30"/>
      <c r="O24" s="30" t="s">
        <v>26</v>
      </c>
      <c r="P24" s="30"/>
      <c r="Q24" s="30" t="s">
        <v>22</v>
      </c>
      <c r="R24" s="30" t="s">
        <v>22</v>
      </c>
      <c r="S24" s="30"/>
      <c r="T24" s="30" t="s">
        <v>22</v>
      </c>
      <c r="U24" s="30"/>
      <c r="V24" s="30" t="s">
        <v>26</v>
      </c>
      <c r="W24" s="30"/>
      <c r="X24" s="30" t="s">
        <v>22</v>
      </c>
      <c r="Y24" s="30" t="s">
        <v>91</v>
      </c>
      <c r="Z24" s="30" t="s">
        <v>95</v>
      </c>
      <c r="AA24" s="30" t="s">
        <v>22</v>
      </c>
      <c r="AB24" s="105" t="s">
        <v>23</v>
      </c>
      <c r="AC24" s="73">
        <v>3.38</v>
      </c>
      <c r="AD24" s="30" t="s">
        <v>22</v>
      </c>
      <c r="AE24" s="30" t="s">
        <v>22</v>
      </c>
      <c r="AF24" s="30" t="s">
        <v>22</v>
      </c>
      <c r="AG24" s="30"/>
      <c r="AH24" s="30" t="s">
        <v>26</v>
      </c>
      <c r="AI24" s="30"/>
      <c r="AJ24" s="30" t="s">
        <v>22</v>
      </c>
      <c r="AK24" s="30" t="s">
        <v>22</v>
      </c>
      <c r="AL24" s="30"/>
      <c r="AM24" s="30">
        <v>2E-3</v>
      </c>
      <c r="AN24" s="30"/>
      <c r="AO24" s="30" t="s">
        <v>26</v>
      </c>
      <c r="AP24" s="30"/>
      <c r="AQ24" s="30" t="s">
        <v>22</v>
      </c>
      <c r="AR24" s="30" t="s">
        <v>91</v>
      </c>
      <c r="AS24" s="30" t="s">
        <v>95</v>
      </c>
      <c r="AT24" s="30" t="s">
        <v>22</v>
      </c>
      <c r="AU24" s="105">
        <v>1.4E-2</v>
      </c>
      <c r="AV24" s="63">
        <v>120</v>
      </c>
      <c r="AW24" s="64">
        <v>120</v>
      </c>
      <c r="AX24" s="64" t="s">
        <v>89</v>
      </c>
      <c r="AY24" s="64" t="s">
        <v>89</v>
      </c>
      <c r="AZ24" s="64">
        <v>80</v>
      </c>
      <c r="BA24" s="64">
        <v>8</v>
      </c>
      <c r="BB24" s="64"/>
      <c r="BC24" s="30">
        <v>19</v>
      </c>
      <c r="BD24" s="30"/>
      <c r="BE24" s="30">
        <v>8</v>
      </c>
      <c r="BF24" s="30"/>
      <c r="BG24" s="30">
        <v>4</v>
      </c>
      <c r="BH24" s="30"/>
      <c r="BI24" s="30">
        <v>16</v>
      </c>
      <c r="BJ24" s="30"/>
      <c r="BK24" s="30">
        <v>2.4</v>
      </c>
      <c r="BL24" s="30">
        <v>2.62</v>
      </c>
      <c r="BM24" s="30"/>
      <c r="BN24" s="30"/>
      <c r="BO24" s="55"/>
    </row>
    <row r="25" spans="1:67" x14ac:dyDescent="0.25">
      <c r="A25" s="76">
        <v>45647</v>
      </c>
      <c r="B25" s="73"/>
      <c r="C25" s="30">
        <v>7.8</v>
      </c>
      <c r="D25" s="30"/>
      <c r="E25" s="30">
        <v>180</v>
      </c>
      <c r="F25" s="30">
        <v>82</v>
      </c>
      <c r="G25" s="30">
        <v>310</v>
      </c>
      <c r="H25" s="30" t="s">
        <v>60</v>
      </c>
      <c r="I25" s="105">
        <v>0.2</v>
      </c>
      <c r="J25" s="73">
        <v>0.22</v>
      </c>
      <c r="K25" s="30" t="s">
        <v>22</v>
      </c>
      <c r="L25" s="30" t="s">
        <v>22</v>
      </c>
      <c r="M25" s="30" t="s">
        <v>22</v>
      </c>
      <c r="N25" s="30">
        <v>1.7000000000000001E-2</v>
      </c>
      <c r="O25" s="30" t="s">
        <v>26</v>
      </c>
      <c r="P25" s="30"/>
      <c r="Q25" s="30" t="s">
        <v>22</v>
      </c>
      <c r="R25" s="30">
        <v>2E-3</v>
      </c>
      <c r="S25" s="30"/>
      <c r="T25" s="30" t="s">
        <v>22</v>
      </c>
      <c r="U25" s="30"/>
      <c r="V25" s="30" t="s">
        <v>24</v>
      </c>
      <c r="W25" s="30"/>
      <c r="X25" s="30" t="s">
        <v>22</v>
      </c>
      <c r="Y25" s="30" t="s">
        <v>22</v>
      </c>
      <c r="Z25" s="30" t="s">
        <v>24</v>
      </c>
      <c r="AA25" s="30" t="s">
        <v>22</v>
      </c>
      <c r="AB25" s="105">
        <v>5.0000000000000001E-3</v>
      </c>
      <c r="AC25" s="73">
        <v>5</v>
      </c>
      <c r="AD25" s="30" t="s">
        <v>22</v>
      </c>
      <c r="AE25" s="30" t="s">
        <v>22</v>
      </c>
      <c r="AF25" s="30" t="s">
        <v>22</v>
      </c>
      <c r="AG25" s="30">
        <v>0.02</v>
      </c>
      <c r="AH25" s="30" t="s">
        <v>26</v>
      </c>
      <c r="AI25" s="30"/>
      <c r="AJ25" s="30">
        <v>3.0000000000000001E-3</v>
      </c>
      <c r="AK25" s="30"/>
      <c r="AL25" s="30">
        <v>3.0000000000000001E-3</v>
      </c>
      <c r="AM25" s="30">
        <v>2E-3</v>
      </c>
      <c r="AN25" s="30"/>
      <c r="AO25" s="30" t="s">
        <v>24</v>
      </c>
      <c r="AP25" s="30"/>
      <c r="AQ25" s="30">
        <v>4.0000000000000001E-3</v>
      </c>
      <c r="AR25" s="30" t="s">
        <v>22</v>
      </c>
      <c r="AS25" s="30" t="s">
        <v>24</v>
      </c>
      <c r="AT25" s="30" t="s">
        <v>22</v>
      </c>
      <c r="AU25" s="105">
        <v>1.2999999999999999E-2</v>
      </c>
      <c r="AV25" s="63">
        <v>74</v>
      </c>
      <c r="AW25" s="64">
        <v>74</v>
      </c>
      <c r="AX25" s="64" t="s">
        <v>25</v>
      </c>
      <c r="AY25" s="64" t="s">
        <v>25</v>
      </c>
      <c r="AZ25" s="64">
        <v>41</v>
      </c>
      <c r="BA25" s="64">
        <v>3</v>
      </c>
      <c r="BB25" s="64"/>
      <c r="BC25" s="30">
        <v>9.8000000000000007</v>
      </c>
      <c r="BD25" s="30"/>
      <c r="BE25" s="30">
        <v>4</v>
      </c>
      <c r="BF25" s="30"/>
      <c r="BG25" s="30">
        <v>2.5</v>
      </c>
      <c r="BH25" s="30"/>
      <c r="BI25" s="30">
        <v>11</v>
      </c>
      <c r="BJ25" s="30"/>
      <c r="BK25" s="30">
        <v>1.35</v>
      </c>
      <c r="BL25" s="30">
        <v>1.59</v>
      </c>
      <c r="BM25" s="30">
        <v>-8.5</v>
      </c>
      <c r="BN25" s="30"/>
      <c r="BO25" s="55"/>
    </row>
    <row r="26" spans="1:67" ht="15.75" thickBot="1" x14ac:dyDescent="0.3">
      <c r="A26" s="77">
        <v>45683</v>
      </c>
      <c r="B26" s="62"/>
      <c r="C26" s="59">
        <v>7.9</v>
      </c>
      <c r="D26" s="59"/>
      <c r="E26" s="59">
        <v>200</v>
      </c>
      <c r="F26" s="59">
        <v>81</v>
      </c>
      <c r="G26" s="59">
        <v>340</v>
      </c>
      <c r="H26" s="59">
        <v>0.6</v>
      </c>
      <c r="I26" s="68">
        <v>0.2</v>
      </c>
      <c r="J26" s="62">
        <v>0.31</v>
      </c>
      <c r="K26" s="59" t="s">
        <v>22</v>
      </c>
      <c r="L26" s="59" t="s">
        <v>22</v>
      </c>
      <c r="M26" s="59" t="s">
        <v>22</v>
      </c>
      <c r="N26" s="59">
        <v>1.7000000000000001E-2</v>
      </c>
      <c r="O26" s="59" t="s">
        <v>26</v>
      </c>
      <c r="P26" s="59"/>
      <c r="Q26" s="59" t="s">
        <v>22</v>
      </c>
      <c r="R26" s="59">
        <v>2E-3</v>
      </c>
      <c r="S26" s="59"/>
      <c r="T26" s="59" t="s">
        <v>22</v>
      </c>
      <c r="U26" s="59"/>
      <c r="V26" s="59" t="s">
        <v>24</v>
      </c>
      <c r="W26" s="59"/>
      <c r="X26" s="59" t="s">
        <v>22</v>
      </c>
      <c r="Y26" s="59" t="s">
        <v>22</v>
      </c>
      <c r="Z26" s="59" t="s">
        <v>24</v>
      </c>
      <c r="AA26" s="59" t="s">
        <v>22</v>
      </c>
      <c r="AB26" s="68">
        <v>1.0999999999999999E-2</v>
      </c>
      <c r="AC26" s="62">
        <v>6.9</v>
      </c>
      <c r="AD26" s="59" t="s">
        <v>22</v>
      </c>
      <c r="AE26" s="59" t="s">
        <v>22</v>
      </c>
      <c r="AF26" s="59" t="s">
        <v>22</v>
      </c>
      <c r="AG26" s="59">
        <v>1.9E-2</v>
      </c>
      <c r="AH26" s="59" t="s">
        <v>26</v>
      </c>
      <c r="AI26" s="59"/>
      <c r="AJ26" s="59">
        <v>4.0000000000000001E-3</v>
      </c>
      <c r="AK26" s="59"/>
      <c r="AL26" s="59">
        <v>4.0000000000000001E-3</v>
      </c>
      <c r="AM26" s="59">
        <v>3.0000000000000001E-3</v>
      </c>
      <c r="AN26" s="59"/>
      <c r="AO26" s="59" t="s">
        <v>24</v>
      </c>
      <c r="AP26" s="59"/>
      <c r="AQ26" s="59">
        <v>5.0000000000000001E-3</v>
      </c>
      <c r="AR26" s="59">
        <v>1E-3</v>
      </c>
      <c r="AS26" s="59">
        <v>9.0000000000000006E-5</v>
      </c>
      <c r="AT26" s="59" t="s">
        <v>22</v>
      </c>
      <c r="AU26" s="68">
        <v>1.6E-2</v>
      </c>
      <c r="AV26" s="65">
        <v>74</v>
      </c>
      <c r="AW26" s="66">
        <v>74</v>
      </c>
      <c r="AX26" s="66" t="s">
        <v>25</v>
      </c>
      <c r="AY26" s="66" t="s">
        <v>25</v>
      </c>
      <c r="AZ26" s="66">
        <v>40</v>
      </c>
      <c r="BA26" s="66">
        <v>4</v>
      </c>
      <c r="BB26" s="66"/>
      <c r="BC26" s="59">
        <v>9.6999999999999993</v>
      </c>
      <c r="BD26" s="59"/>
      <c r="BE26" s="59">
        <v>3.9</v>
      </c>
      <c r="BF26" s="59"/>
      <c r="BG26" s="59">
        <v>2.4</v>
      </c>
      <c r="BH26" s="59"/>
      <c r="BI26" s="59">
        <v>11</v>
      </c>
      <c r="BJ26" s="59"/>
      <c r="BK26" s="59">
        <v>1.33</v>
      </c>
      <c r="BL26" s="59">
        <v>1.6</v>
      </c>
      <c r="BM26" s="59">
        <v>-9.1</v>
      </c>
      <c r="BN26" s="59"/>
      <c r="BO26" s="60"/>
    </row>
    <row r="27" spans="1:67" ht="15.75" thickBot="1" x14ac:dyDescent="0.3">
      <c r="AH27" s="20"/>
    </row>
    <row r="28" spans="1:67" x14ac:dyDescent="0.25">
      <c r="A28" s="37" t="s">
        <v>70</v>
      </c>
      <c r="B28" s="41"/>
      <c r="C28" s="39">
        <f t="shared" ref="C28:AH28" si="0">COUNTIF(C5:C26,"&lt;&gt;")</f>
        <v>16</v>
      </c>
      <c r="D28" s="39">
        <f t="shared" si="0"/>
        <v>14</v>
      </c>
      <c r="E28" s="39">
        <f t="shared" si="0"/>
        <v>7</v>
      </c>
      <c r="F28" s="39">
        <f t="shared" si="0"/>
        <v>15</v>
      </c>
      <c r="G28" s="39">
        <f t="shared" si="0"/>
        <v>7</v>
      </c>
      <c r="H28" s="39">
        <f t="shared" si="0"/>
        <v>20</v>
      </c>
      <c r="I28" s="40">
        <f t="shared" si="0"/>
        <v>17</v>
      </c>
      <c r="J28" s="38">
        <f t="shared" si="0"/>
        <v>20</v>
      </c>
      <c r="K28" s="39">
        <f t="shared" si="0"/>
        <v>7</v>
      </c>
      <c r="L28" s="39">
        <f t="shared" si="0"/>
        <v>20</v>
      </c>
      <c r="M28" s="39">
        <f t="shared" si="0"/>
        <v>7</v>
      </c>
      <c r="N28" s="39">
        <f t="shared" si="0"/>
        <v>17</v>
      </c>
      <c r="O28" s="39">
        <f t="shared" si="0"/>
        <v>20</v>
      </c>
      <c r="P28" s="39">
        <f t="shared" si="0"/>
        <v>13</v>
      </c>
      <c r="Q28" s="39">
        <f t="shared" si="0"/>
        <v>20</v>
      </c>
      <c r="R28" s="39">
        <f t="shared" si="0"/>
        <v>20</v>
      </c>
      <c r="S28" s="39">
        <f t="shared" si="0"/>
        <v>13</v>
      </c>
      <c r="T28" s="39">
        <f t="shared" si="0"/>
        <v>20</v>
      </c>
      <c r="U28" s="39">
        <f t="shared" si="0"/>
        <v>13</v>
      </c>
      <c r="V28" s="39">
        <f t="shared" si="0"/>
        <v>20</v>
      </c>
      <c r="W28" s="39">
        <f t="shared" si="0"/>
        <v>13</v>
      </c>
      <c r="X28" s="39">
        <f t="shared" si="0"/>
        <v>20</v>
      </c>
      <c r="Y28" s="39">
        <f t="shared" si="0"/>
        <v>20</v>
      </c>
      <c r="Z28" s="39">
        <f t="shared" si="0"/>
        <v>7</v>
      </c>
      <c r="AA28" s="39">
        <f t="shared" si="0"/>
        <v>7</v>
      </c>
      <c r="AB28" s="40">
        <f t="shared" si="0"/>
        <v>20</v>
      </c>
      <c r="AC28" s="38">
        <f t="shared" si="0"/>
        <v>20</v>
      </c>
      <c r="AD28" s="39">
        <f t="shared" si="0"/>
        <v>7</v>
      </c>
      <c r="AE28" s="39">
        <f t="shared" si="0"/>
        <v>20</v>
      </c>
      <c r="AF28" s="39">
        <f t="shared" si="0"/>
        <v>7</v>
      </c>
      <c r="AG28" s="39">
        <f t="shared" si="0"/>
        <v>17</v>
      </c>
      <c r="AH28" s="39">
        <f t="shared" si="0"/>
        <v>20</v>
      </c>
      <c r="AI28" s="39">
        <f t="shared" ref="AI28:BO28" si="1">COUNTIF(AI5:AI26,"&lt;&gt;")</f>
        <v>13</v>
      </c>
      <c r="AJ28" s="39">
        <f t="shared" si="1"/>
        <v>20</v>
      </c>
      <c r="AK28" s="39">
        <f t="shared" si="1"/>
        <v>16</v>
      </c>
      <c r="AL28" s="39">
        <f t="shared" si="1"/>
        <v>17</v>
      </c>
      <c r="AM28" s="39">
        <f t="shared" si="1"/>
        <v>20</v>
      </c>
      <c r="AN28" s="39">
        <f t="shared" si="1"/>
        <v>13</v>
      </c>
      <c r="AO28" s="39">
        <f t="shared" si="1"/>
        <v>20</v>
      </c>
      <c r="AP28" s="39">
        <f t="shared" si="1"/>
        <v>13</v>
      </c>
      <c r="AQ28" s="39">
        <f t="shared" si="1"/>
        <v>20</v>
      </c>
      <c r="AR28" s="39">
        <f t="shared" si="1"/>
        <v>20</v>
      </c>
      <c r="AS28" s="39">
        <f t="shared" si="1"/>
        <v>7</v>
      </c>
      <c r="AT28" s="39">
        <f t="shared" si="1"/>
        <v>7</v>
      </c>
      <c r="AU28" s="96">
        <f t="shared" si="1"/>
        <v>20</v>
      </c>
      <c r="AV28" s="38">
        <f t="shared" si="1"/>
        <v>18</v>
      </c>
      <c r="AW28" s="39">
        <f t="shared" si="1"/>
        <v>18</v>
      </c>
      <c r="AX28" s="39">
        <f t="shared" si="1"/>
        <v>18</v>
      </c>
      <c r="AY28" s="39">
        <f t="shared" si="1"/>
        <v>18</v>
      </c>
      <c r="AZ28" s="39">
        <f t="shared" si="1"/>
        <v>20</v>
      </c>
      <c r="BA28" s="39">
        <f t="shared" si="1"/>
        <v>20</v>
      </c>
      <c r="BB28" s="39">
        <f t="shared" si="1"/>
        <v>0</v>
      </c>
      <c r="BC28" s="39">
        <f t="shared" si="1"/>
        <v>20</v>
      </c>
      <c r="BD28" s="39">
        <f t="shared" si="1"/>
        <v>0</v>
      </c>
      <c r="BE28" s="39">
        <f t="shared" si="1"/>
        <v>20</v>
      </c>
      <c r="BF28" s="39">
        <f t="shared" si="1"/>
        <v>0</v>
      </c>
      <c r="BG28" s="39">
        <f t="shared" si="1"/>
        <v>20</v>
      </c>
      <c r="BH28" s="39">
        <f t="shared" si="1"/>
        <v>0</v>
      </c>
      <c r="BI28" s="39">
        <f t="shared" si="1"/>
        <v>20</v>
      </c>
      <c r="BJ28" s="39">
        <f t="shared" si="1"/>
        <v>0</v>
      </c>
      <c r="BK28" s="39">
        <f t="shared" si="1"/>
        <v>18</v>
      </c>
      <c r="BL28" s="39">
        <f t="shared" si="1"/>
        <v>18</v>
      </c>
      <c r="BM28" s="39">
        <f t="shared" si="1"/>
        <v>4</v>
      </c>
      <c r="BN28" s="39">
        <f t="shared" si="1"/>
        <v>1</v>
      </c>
      <c r="BO28" s="40">
        <f t="shared" si="1"/>
        <v>1</v>
      </c>
    </row>
    <row r="29" spans="1:67" x14ac:dyDescent="0.25">
      <c r="A29" s="36" t="s">
        <v>71</v>
      </c>
      <c r="B29" s="29"/>
      <c r="C29" s="14">
        <f t="shared" ref="C29:AH29" si="2">((COUNTIF(C5:C26,"*&lt;*")/C28)*100)</f>
        <v>0</v>
      </c>
      <c r="D29" s="14">
        <f t="shared" si="2"/>
        <v>0</v>
      </c>
      <c r="E29" s="14">
        <f t="shared" si="2"/>
        <v>14.285714285714285</v>
      </c>
      <c r="F29" s="14">
        <f t="shared" si="2"/>
        <v>0</v>
      </c>
      <c r="G29" s="14">
        <f t="shared" si="2"/>
        <v>0</v>
      </c>
      <c r="H29" s="14">
        <f t="shared" si="2"/>
        <v>55.000000000000007</v>
      </c>
      <c r="I29" s="15">
        <f t="shared" si="2"/>
        <v>0</v>
      </c>
      <c r="J29" s="13">
        <f t="shared" si="2"/>
        <v>10</v>
      </c>
      <c r="K29" s="14">
        <f t="shared" si="2"/>
        <v>100</v>
      </c>
      <c r="L29" s="14">
        <f t="shared" si="2"/>
        <v>45</v>
      </c>
      <c r="M29" s="14">
        <f t="shared" si="2"/>
        <v>100</v>
      </c>
      <c r="N29" s="14">
        <f t="shared" si="2"/>
        <v>76.470588235294116</v>
      </c>
      <c r="O29" s="14">
        <f t="shared" si="2"/>
        <v>100</v>
      </c>
      <c r="P29" s="14">
        <f t="shared" si="2"/>
        <v>100</v>
      </c>
      <c r="Q29" s="14">
        <f t="shared" si="2"/>
        <v>95</v>
      </c>
      <c r="R29" s="14">
        <f t="shared" si="2"/>
        <v>70</v>
      </c>
      <c r="S29" s="14">
        <f t="shared" si="2"/>
        <v>23.076923076923077</v>
      </c>
      <c r="T29" s="14">
        <f t="shared" si="2"/>
        <v>100</v>
      </c>
      <c r="U29" s="14">
        <f t="shared" si="2"/>
        <v>7.6923076923076925</v>
      </c>
      <c r="V29" s="14">
        <f t="shared" si="2"/>
        <v>100</v>
      </c>
      <c r="W29" s="14">
        <f t="shared" si="2"/>
        <v>7.6923076923076925</v>
      </c>
      <c r="X29" s="14">
        <f t="shared" si="2"/>
        <v>65</v>
      </c>
      <c r="Y29" s="14">
        <f t="shared" si="2"/>
        <v>100</v>
      </c>
      <c r="Z29" s="14">
        <f t="shared" si="2"/>
        <v>100</v>
      </c>
      <c r="AA29" s="14">
        <f t="shared" si="2"/>
        <v>100</v>
      </c>
      <c r="AB29" s="15">
        <f t="shared" si="2"/>
        <v>65</v>
      </c>
      <c r="AC29" s="13">
        <f t="shared" si="2"/>
        <v>0</v>
      </c>
      <c r="AD29" s="14">
        <f t="shared" si="2"/>
        <v>100</v>
      </c>
      <c r="AE29" s="14">
        <f t="shared" si="2"/>
        <v>45</v>
      </c>
      <c r="AF29" s="14">
        <f t="shared" si="2"/>
        <v>100</v>
      </c>
      <c r="AG29" s="14">
        <f t="shared" si="2"/>
        <v>70.588235294117652</v>
      </c>
      <c r="AH29" s="14">
        <f t="shared" si="2"/>
        <v>95</v>
      </c>
      <c r="AI29" s="14">
        <f t="shared" ref="AI29:BN29" si="3">((COUNTIF(AI5:AI26,"*&lt;*")/AI28)*100)</f>
        <v>92.307692307692307</v>
      </c>
      <c r="AJ29" s="14">
        <f t="shared" si="3"/>
        <v>55.000000000000007</v>
      </c>
      <c r="AK29" s="14">
        <f t="shared" si="3"/>
        <v>75</v>
      </c>
      <c r="AL29" s="14">
        <f t="shared" si="3"/>
        <v>0</v>
      </c>
      <c r="AM29" s="14">
        <f t="shared" si="3"/>
        <v>65</v>
      </c>
      <c r="AN29" s="14">
        <f t="shared" si="3"/>
        <v>0</v>
      </c>
      <c r="AO29" s="14">
        <f t="shared" si="3"/>
        <v>100</v>
      </c>
      <c r="AP29" s="14">
        <f t="shared" si="3"/>
        <v>7.6923076923076925</v>
      </c>
      <c r="AQ29" s="14">
        <f t="shared" si="3"/>
        <v>50</v>
      </c>
      <c r="AR29" s="14">
        <f t="shared" si="3"/>
        <v>95</v>
      </c>
      <c r="AS29" s="14">
        <f t="shared" si="3"/>
        <v>57.142857142857139</v>
      </c>
      <c r="AT29" s="14">
        <f t="shared" si="3"/>
        <v>100</v>
      </c>
      <c r="AU29" s="97">
        <f t="shared" si="3"/>
        <v>45</v>
      </c>
      <c r="AV29" s="13">
        <f t="shared" si="3"/>
        <v>0</v>
      </c>
      <c r="AW29" s="14">
        <f t="shared" si="3"/>
        <v>0</v>
      </c>
      <c r="AX29" s="14">
        <f t="shared" si="3"/>
        <v>100</v>
      </c>
      <c r="AY29" s="14">
        <f t="shared" si="3"/>
        <v>100</v>
      </c>
      <c r="AZ29" s="14">
        <f t="shared" si="3"/>
        <v>0</v>
      </c>
      <c r="BA29" s="14">
        <f t="shared" si="3"/>
        <v>0</v>
      </c>
      <c r="BB29" s="14" t="e">
        <f t="shared" si="3"/>
        <v>#DIV/0!</v>
      </c>
      <c r="BC29" s="14">
        <f t="shared" si="3"/>
        <v>0</v>
      </c>
      <c r="BD29" s="14" t="e">
        <f t="shared" si="3"/>
        <v>#DIV/0!</v>
      </c>
      <c r="BE29" s="14">
        <f t="shared" si="3"/>
        <v>0</v>
      </c>
      <c r="BF29" s="14" t="e">
        <f t="shared" si="3"/>
        <v>#DIV/0!</v>
      </c>
      <c r="BG29" s="14">
        <f t="shared" si="3"/>
        <v>0</v>
      </c>
      <c r="BH29" s="14" t="e">
        <f t="shared" si="3"/>
        <v>#DIV/0!</v>
      </c>
      <c r="BI29" s="14">
        <f t="shared" si="3"/>
        <v>0</v>
      </c>
      <c r="BJ29" s="14" t="e">
        <f t="shared" si="3"/>
        <v>#DIV/0!</v>
      </c>
      <c r="BK29" s="14">
        <f t="shared" si="3"/>
        <v>0</v>
      </c>
      <c r="BL29" s="14">
        <f t="shared" si="3"/>
        <v>0</v>
      </c>
      <c r="BM29" s="14">
        <f t="shared" si="3"/>
        <v>0</v>
      </c>
      <c r="BN29" s="14">
        <f t="shared" si="3"/>
        <v>100</v>
      </c>
      <c r="BO29" s="15">
        <f t="shared" ref="BO29" si="4">((COUNTIF(BO5:BO26,"*&lt;*")/BO28)*100)</f>
        <v>100</v>
      </c>
    </row>
    <row r="30" spans="1:67" x14ac:dyDescent="0.25">
      <c r="A30" s="42" t="s">
        <v>27</v>
      </c>
      <c r="B30" s="46"/>
      <c r="C30" s="44">
        <f t="shared" ref="C30:AH30" si="5">MIN(C5:C26)</f>
        <v>7.13</v>
      </c>
      <c r="D30" s="44">
        <f t="shared" si="5"/>
        <v>115</v>
      </c>
      <c r="E30" s="44">
        <f t="shared" si="5"/>
        <v>6</v>
      </c>
      <c r="F30" s="44">
        <f t="shared" si="5"/>
        <v>75</v>
      </c>
      <c r="G30" s="44">
        <f t="shared" si="5"/>
        <v>10.9</v>
      </c>
      <c r="H30" s="44">
        <f t="shared" si="5"/>
        <v>0.6</v>
      </c>
      <c r="I30" s="45">
        <f t="shared" si="5"/>
        <v>0.2</v>
      </c>
      <c r="J30" s="43">
        <f t="shared" si="5"/>
        <v>0.01</v>
      </c>
      <c r="K30" s="44">
        <f t="shared" si="5"/>
        <v>0</v>
      </c>
      <c r="L30" s="44">
        <f t="shared" si="5"/>
        <v>1E-3</v>
      </c>
      <c r="M30" s="44">
        <f t="shared" si="5"/>
        <v>0</v>
      </c>
      <c r="N30" s="44">
        <f t="shared" si="5"/>
        <v>1.7000000000000001E-2</v>
      </c>
      <c r="O30" s="44">
        <f t="shared" si="5"/>
        <v>0</v>
      </c>
      <c r="P30" s="44">
        <f t="shared" si="5"/>
        <v>0</v>
      </c>
      <c r="Q30" s="44">
        <f t="shared" si="5"/>
        <v>1E-3</v>
      </c>
      <c r="R30" s="44">
        <f t="shared" si="5"/>
        <v>2E-3</v>
      </c>
      <c r="S30" s="44">
        <f t="shared" si="5"/>
        <v>0.06</v>
      </c>
      <c r="T30" s="44">
        <f t="shared" si="5"/>
        <v>0</v>
      </c>
      <c r="U30" s="44">
        <f t="shared" si="5"/>
        <v>1.6E-2</v>
      </c>
      <c r="V30" s="44">
        <f t="shared" si="5"/>
        <v>0</v>
      </c>
      <c r="W30" s="44">
        <f t="shared" si="5"/>
        <v>1E-3</v>
      </c>
      <c r="X30" s="44">
        <f t="shared" si="5"/>
        <v>1E-3</v>
      </c>
      <c r="Y30" s="44">
        <f t="shared" si="5"/>
        <v>0</v>
      </c>
      <c r="Z30" s="44">
        <f t="shared" si="5"/>
        <v>0</v>
      </c>
      <c r="AA30" s="44">
        <f t="shared" si="5"/>
        <v>0</v>
      </c>
      <c r="AB30" s="45">
        <f t="shared" si="5"/>
        <v>5.0000000000000001E-3</v>
      </c>
      <c r="AC30" s="43">
        <f t="shared" si="5"/>
        <v>0.03</v>
      </c>
      <c r="AD30" s="44">
        <f t="shared" si="5"/>
        <v>0</v>
      </c>
      <c r="AE30" s="44">
        <f t="shared" si="5"/>
        <v>1E-3</v>
      </c>
      <c r="AF30" s="44">
        <f t="shared" si="5"/>
        <v>0</v>
      </c>
      <c r="AG30" s="44">
        <f t="shared" si="5"/>
        <v>1.9E-2</v>
      </c>
      <c r="AH30" s="44">
        <f t="shared" si="5"/>
        <v>1E-4</v>
      </c>
      <c r="AI30" s="44">
        <f t="shared" ref="AI30:BO30" si="6">MIN(AI5:AI26)</f>
        <v>2E-3</v>
      </c>
      <c r="AJ30" s="44">
        <f t="shared" si="6"/>
        <v>1E-3</v>
      </c>
      <c r="AK30" s="44">
        <f t="shared" si="6"/>
        <v>1E-3</v>
      </c>
      <c r="AL30" s="44">
        <f t="shared" si="6"/>
        <v>3.0000000000000001E-3</v>
      </c>
      <c r="AM30" s="44">
        <f t="shared" si="6"/>
        <v>1E-3</v>
      </c>
      <c r="AN30" s="44">
        <f t="shared" si="6"/>
        <v>2.1999999999999999E-2</v>
      </c>
      <c r="AO30" s="44">
        <f t="shared" si="6"/>
        <v>0</v>
      </c>
      <c r="AP30" s="44">
        <f t="shared" si="6"/>
        <v>1E-3</v>
      </c>
      <c r="AQ30" s="44">
        <f t="shared" si="6"/>
        <v>1E-3</v>
      </c>
      <c r="AR30" s="44">
        <f t="shared" si="6"/>
        <v>1E-3</v>
      </c>
      <c r="AS30" s="44">
        <f t="shared" si="6"/>
        <v>3.0000000000000001E-5</v>
      </c>
      <c r="AT30" s="44">
        <f t="shared" si="6"/>
        <v>0</v>
      </c>
      <c r="AU30" s="98">
        <f t="shared" si="6"/>
        <v>5.0000000000000001E-3</v>
      </c>
      <c r="AV30" s="43">
        <f t="shared" si="6"/>
        <v>47</v>
      </c>
      <c r="AW30" s="44">
        <f t="shared" si="6"/>
        <v>47</v>
      </c>
      <c r="AX30" s="44">
        <f t="shared" si="6"/>
        <v>0</v>
      </c>
      <c r="AY30" s="44">
        <f t="shared" si="6"/>
        <v>0</v>
      </c>
      <c r="AZ30" s="44">
        <f t="shared" si="6"/>
        <v>28</v>
      </c>
      <c r="BA30" s="44">
        <f t="shared" si="6"/>
        <v>3</v>
      </c>
      <c r="BB30" s="44">
        <f t="shared" si="6"/>
        <v>0</v>
      </c>
      <c r="BC30" s="44">
        <f t="shared" si="6"/>
        <v>8</v>
      </c>
      <c r="BD30" s="44">
        <f t="shared" si="6"/>
        <v>0</v>
      </c>
      <c r="BE30" s="44">
        <f t="shared" si="6"/>
        <v>2</v>
      </c>
      <c r="BF30" s="44">
        <f t="shared" si="6"/>
        <v>0</v>
      </c>
      <c r="BG30" s="44">
        <f t="shared" si="6"/>
        <v>2.4</v>
      </c>
      <c r="BH30" s="44">
        <f t="shared" si="6"/>
        <v>0</v>
      </c>
      <c r="BI30" s="44">
        <f t="shared" si="6"/>
        <v>10</v>
      </c>
      <c r="BJ30" s="44">
        <f t="shared" si="6"/>
        <v>0</v>
      </c>
      <c r="BK30" s="44">
        <f t="shared" si="6"/>
        <v>1.05</v>
      </c>
      <c r="BL30" s="44">
        <f t="shared" si="6"/>
        <v>1.08</v>
      </c>
      <c r="BM30" s="44">
        <f t="shared" si="6"/>
        <v>-9.1</v>
      </c>
      <c r="BN30" s="44">
        <f t="shared" si="6"/>
        <v>0</v>
      </c>
      <c r="BO30" s="45">
        <f t="shared" si="6"/>
        <v>0</v>
      </c>
    </row>
    <row r="31" spans="1:67" x14ac:dyDescent="0.25">
      <c r="A31" s="36" t="s">
        <v>72</v>
      </c>
      <c r="B31" s="29"/>
      <c r="C31" s="14">
        <f t="shared" ref="C31:AH31" si="7">_xlfn.PERCENTILE.INC(C5:C26,0.05)</f>
        <v>7.3475000000000001</v>
      </c>
      <c r="D31" s="14">
        <f t="shared" si="7"/>
        <v>115</v>
      </c>
      <c r="E31" s="14">
        <f t="shared" si="7"/>
        <v>6.75</v>
      </c>
      <c r="F31" s="14">
        <f t="shared" si="7"/>
        <v>75</v>
      </c>
      <c r="G31" s="14">
        <f t="shared" si="7"/>
        <v>14.89</v>
      </c>
      <c r="H31" s="14">
        <f t="shared" si="7"/>
        <v>0.67999999999999994</v>
      </c>
      <c r="I31" s="15">
        <f t="shared" si="7"/>
        <v>0.2</v>
      </c>
      <c r="J31" s="13">
        <f t="shared" si="7"/>
        <v>0.01</v>
      </c>
      <c r="K31" s="14" t="e">
        <f t="shared" si="7"/>
        <v>#NUM!</v>
      </c>
      <c r="L31" s="14">
        <f t="shared" si="7"/>
        <v>1E-3</v>
      </c>
      <c r="M31" s="14" t="e">
        <f t="shared" si="7"/>
        <v>#NUM!</v>
      </c>
      <c r="N31" s="14">
        <f t="shared" si="7"/>
        <v>1.7000000000000001E-2</v>
      </c>
      <c r="O31" s="14" t="e">
        <f t="shared" si="7"/>
        <v>#NUM!</v>
      </c>
      <c r="P31" s="14" t="e">
        <f t="shared" si="7"/>
        <v>#NUM!</v>
      </c>
      <c r="Q31" s="14">
        <f t="shared" si="7"/>
        <v>1E-3</v>
      </c>
      <c r="R31" s="14">
        <f t="shared" si="7"/>
        <v>2E-3</v>
      </c>
      <c r="S31" s="14">
        <f t="shared" si="7"/>
        <v>6.9000000000000006E-2</v>
      </c>
      <c r="T31" s="14" t="e">
        <f t="shared" si="7"/>
        <v>#NUM!</v>
      </c>
      <c r="U31" s="14">
        <f t="shared" si="7"/>
        <v>1.8200000000000001E-2</v>
      </c>
      <c r="V31" s="14" t="e">
        <f t="shared" si="7"/>
        <v>#NUM!</v>
      </c>
      <c r="W31" s="14">
        <f t="shared" si="7"/>
        <v>1E-3</v>
      </c>
      <c r="X31" s="14">
        <f t="shared" si="7"/>
        <v>1E-3</v>
      </c>
      <c r="Y31" s="14" t="e">
        <f t="shared" si="7"/>
        <v>#NUM!</v>
      </c>
      <c r="Z31" s="14" t="e">
        <f t="shared" si="7"/>
        <v>#NUM!</v>
      </c>
      <c r="AA31" s="14" t="e">
        <f t="shared" si="7"/>
        <v>#NUM!</v>
      </c>
      <c r="AB31" s="15">
        <f t="shared" si="7"/>
        <v>5.5999999999999999E-3</v>
      </c>
      <c r="AC31" s="13">
        <f t="shared" si="7"/>
        <v>0.03</v>
      </c>
      <c r="AD31" s="14" t="e">
        <f t="shared" si="7"/>
        <v>#NUM!</v>
      </c>
      <c r="AE31" s="14">
        <f t="shared" si="7"/>
        <v>1.5E-3</v>
      </c>
      <c r="AF31" s="14" t="e">
        <f t="shared" si="7"/>
        <v>#NUM!</v>
      </c>
      <c r="AG31" s="14">
        <f t="shared" si="7"/>
        <v>1.9199999999999998E-2</v>
      </c>
      <c r="AH31" s="14">
        <f t="shared" si="7"/>
        <v>1E-4</v>
      </c>
      <c r="AI31" s="14">
        <f t="shared" ref="AI31:BO31" si="8">_xlfn.PERCENTILE.INC(AI5:AI26,0.05)</f>
        <v>2E-3</v>
      </c>
      <c r="AJ31" s="14">
        <f t="shared" si="8"/>
        <v>1E-3</v>
      </c>
      <c r="AK31" s="14">
        <f t="shared" si="8"/>
        <v>1E-3</v>
      </c>
      <c r="AL31" s="14">
        <f t="shared" si="8"/>
        <v>3.0000000000000001E-3</v>
      </c>
      <c r="AM31" s="14">
        <f t="shared" si="8"/>
        <v>1.2999999999999999E-3</v>
      </c>
      <c r="AN31" s="14">
        <f t="shared" si="8"/>
        <v>6.8200000000000011E-2</v>
      </c>
      <c r="AO31" s="14" t="e">
        <f t="shared" si="8"/>
        <v>#NUM!</v>
      </c>
      <c r="AP31" s="14">
        <f t="shared" si="8"/>
        <v>1E-3</v>
      </c>
      <c r="AQ31" s="14">
        <f t="shared" si="8"/>
        <v>1E-3</v>
      </c>
      <c r="AR31" s="14">
        <f t="shared" si="8"/>
        <v>1E-3</v>
      </c>
      <c r="AS31" s="14">
        <f t="shared" si="8"/>
        <v>3.3000000000000003E-5</v>
      </c>
      <c r="AT31" s="14" t="e">
        <f t="shared" si="8"/>
        <v>#NUM!</v>
      </c>
      <c r="AU31" s="97">
        <f t="shared" si="8"/>
        <v>6.0000000000000001E-3</v>
      </c>
      <c r="AV31" s="13">
        <f t="shared" si="8"/>
        <v>48.7</v>
      </c>
      <c r="AW31" s="14">
        <f t="shared" si="8"/>
        <v>48.7</v>
      </c>
      <c r="AX31" s="14" t="e">
        <f t="shared" si="8"/>
        <v>#NUM!</v>
      </c>
      <c r="AY31" s="14" t="e">
        <f t="shared" si="8"/>
        <v>#NUM!</v>
      </c>
      <c r="AZ31" s="14">
        <f t="shared" si="8"/>
        <v>28</v>
      </c>
      <c r="BA31" s="14">
        <f t="shared" si="8"/>
        <v>3.95</v>
      </c>
      <c r="BB31" s="14" t="e">
        <f t="shared" si="8"/>
        <v>#NUM!</v>
      </c>
      <c r="BC31" s="14">
        <f t="shared" si="8"/>
        <v>8</v>
      </c>
      <c r="BD31" s="14" t="e">
        <f t="shared" si="8"/>
        <v>#NUM!</v>
      </c>
      <c r="BE31" s="14">
        <f t="shared" si="8"/>
        <v>2</v>
      </c>
      <c r="BF31" s="14" t="e">
        <f t="shared" si="8"/>
        <v>#NUM!</v>
      </c>
      <c r="BG31" s="14">
        <f t="shared" si="8"/>
        <v>2.4950000000000001</v>
      </c>
      <c r="BH31" s="14" t="e">
        <f t="shared" si="8"/>
        <v>#NUM!</v>
      </c>
      <c r="BI31" s="14">
        <f t="shared" si="8"/>
        <v>10</v>
      </c>
      <c r="BJ31" s="14" t="e">
        <f t="shared" si="8"/>
        <v>#NUM!</v>
      </c>
      <c r="BK31" s="14">
        <f t="shared" si="8"/>
        <v>1.0840000000000001</v>
      </c>
      <c r="BL31" s="14">
        <f t="shared" si="8"/>
        <v>1.1479999999999999</v>
      </c>
      <c r="BM31" s="14">
        <f t="shared" si="8"/>
        <v>-9.01</v>
      </c>
      <c r="BN31" s="14" t="e">
        <f t="shared" si="8"/>
        <v>#NUM!</v>
      </c>
      <c r="BO31" s="15" t="e">
        <f t="shared" si="8"/>
        <v>#NUM!</v>
      </c>
    </row>
    <row r="32" spans="1:67" x14ac:dyDescent="0.25">
      <c r="A32" s="42" t="s">
        <v>29</v>
      </c>
      <c r="B32" s="46"/>
      <c r="C32" s="44">
        <f t="shared" ref="C32:AH32" si="9">_xlfn.PERCENTILE.INC(C5:C26,0.2)</f>
        <v>7.63</v>
      </c>
      <c r="D32" s="44">
        <f t="shared" si="9"/>
        <v>124.8</v>
      </c>
      <c r="E32" s="44">
        <f t="shared" si="9"/>
        <v>9</v>
      </c>
      <c r="F32" s="44">
        <f t="shared" si="9"/>
        <v>81.8</v>
      </c>
      <c r="G32" s="44">
        <f t="shared" si="9"/>
        <v>24.6</v>
      </c>
      <c r="H32" s="44">
        <f t="shared" si="9"/>
        <v>0.92</v>
      </c>
      <c r="I32" s="45">
        <f t="shared" si="9"/>
        <v>0.3</v>
      </c>
      <c r="J32" s="43">
        <f t="shared" si="9"/>
        <v>0.02</v>
      </c>
      <c r="K32" s="44" t="e">
        <f t="shared" si="9"/>
        <v>#NUM!</v>
      </c>
      <c r="L32" s="44">
        <f t="shared" si="9"/>
        <v>1E-3</v>
      </c>
      <c r="M32" s="44" t="e">
        <f t="shared" si="9"/>
        <v>#NUM!</v>
      </c>
      <c r="N32" s="44">
        <f t="shared" si="9"/>
        <v>1.7000000000000001E-2</v>
      </c>
      <c r="O32" s="44" t="e">
        <f t="shared" si="9"/>
        <v>#NUM!</v>
      </c>
      <c r="P32" s="44" t="e">
        <f t="shared" si="9"/>
        <v>#NUM!</v>
      </c>
      <c r="Q32" s="44">
        <f t="shared" si="9"/>
        <v>1E-3</v>
      </c>
      <c r="R32" s="44">
        <f t="shared" si="9"/>
        <v>2E-3</v>
      </c>
      <c r="S32" s="44">
        <f t="shared" si="9"/>
        <v>9.6000000000000002E-2</v>
      </c>
      <c r="T32" s="44" t="e">
        <f t="shared" si="9"/>
        <v>#NUM!</v>
      </c>
      <c r="U32" s="44">
        <f t="shared" si="9"/>
        <v>6.5600000000000006E-2</v>
      </c>
      <c r="V32" s="44" t="e">
        <f t="shared" si="9"/>
        <v>#NUM!</v>
      </c>
      <c r="W32" s="44">
        <f t="shared" si="9"/>
        <v>1E-3</v>
      </c>
      <c r="X32" s="44">
        <f t="shared" si="9"/>
        <v>1E-3</v>
      </c>
      <c r="Y32" s="44" t="e">
        <f t="shared" si="9"/>
        <v>#NUM!</v>
      </c>
      <c r="Z32" s="44" t="e">
        <f t="shared" si="9"/>
        <v>#NUM!</v>
      </c>
      <c r="AA32" s="44" t="e">
        <f t="shared" si="9"/>
        <v>#NUM!</v>
      </c>
      <c r="AB32" s="45">
        <f t="shared" si="9"/>
        <v>7.2000000000000007E-3</v>
      </c>
      <c r="AC32" s="43">
        <f t="shared" si="9"/>
        <v>0.14600000000000005</v>
      </c>
      <c r="AD32" s="44" t="e">
        <f t="shared" si="9"/>
        <v>#NUM!</v>
      </c>
      <c r="AE32" s="44">
        <f t="shared" si="9"/>
        <v>2E-3</v>
      </c>
      <c r="AF32" s="44" t="e">
        <f t="shared" si="9"/>
        <v>#NUM!</v>
      </c>
      <c r="AG32" s="44">
        <f t="shared" si="9"/>
        <v>1.9800000000000002E-2</v>
      </c>
      <c r="AH32" s="44">
        <f t="shared" si="9"/>
        <v>1E-4</v>
      </c>
      <c r="AI32" s="44">
        <f t="shared" ref="AI32:BO32" si="10">_xlfn.PERCENTILE.INC(AI5:AI26,0.2)</f>
        <v>2E-3</v>
      </c>
      <c r="AJ32" s="44">
        <f t="shared" si="10"/>
        <v>1.6000000000000001E-3</v>
      </c>
      <c r="AK32" s="44">
        <f t="shared" si="10"/>
        <v>1E-3</v>
      </c>
      <c r="AL32" s="44">
        <f t="shared" si="10"/>
        <v>3.9200000000000026E-2</v>
      </c>
      <c r="AM32" s="44">
        <f t="shared" si="10"/>
        <v>2E-3</v>
      </c>
      <c r="AN32" s="44">
        <f t="shared" si="10"/>
        <v>0.1008</v>
      </c>
      <c r="AO32" s="44" t="e">
        <f t="shared" si="10"/>
        <v>#NUM!</v>
      </c>
      <c r="AP32" s="44">
        <f t="shared" si="10"/>
        <v>1E-3</v>
      </c>
      <c r="AQ32" s="44">
        <f t="shared" si="10"/>
        <v>1.8E-3</v>
      </c>
      <c r="AR32" s="44">
        <f t="shared" si="10"/>
        <v>1E-3</v>
      </c>
      <c r="AS32" s="44">
        <f t="shared" si="10"/>
        <v>4.1999999999999998E-5</v>
      </c>
      <c r="AT32" s="44" t="e">
        <f t="shared" si="10"/>
        <v>#NUM!</v>
      </c>
      <c r="AU32" s="98">
        <f t="shared" si="10"/>
        <v>7.0000000000000001E-3</v>
      </c>
      <c r="AV32" s="43">
        <f t="shared" si="10"/>
        <v>62.600000000000009</v>
      </c>
      <c r="AW32" s="44">
        <f t="shared" si="10"/>
        <v>62.600000000000009</v>
      </c>
      <c r="AX32" s="44" t="e">
        <f t="shared" si="10"/>
        <v>#NUM!</v>
      </c>
      <c r="AY32" s="44" t="e">
        <f t="shared" si="10"/>
        <v>#NUM!</v>
      </c>
      <c r="AZ32" s="44">
        <f t="shared" si="10"/>
        <v>39.400000000000006</v>
      </c>
      <c r="BA32" s="44">
        <f t="shared" si="10"/>
        <v>4</v>
      </c>
      <c r="BB32" s="44" t="e">
        <f t="shared" si="10"/>
        <v>#NUM!</v>
      </c>
      <c r="BC32" s="44">
        <f t="shared" si="10"/>
        <v>9.9600000000000009</v>
      </c>
      <c r="BD32" s="44" t="e">
        <f t="shared" si="10"/>
        <v>#NUM!</v>
      </c>
      <c r="BE32" s="44">
        <f t="shared" si="10"/>
        <v>3.7200000000000006</v>
      </c>
      <c r="BF32" s="44" t="e">
        <f t="shared" si="10"/>
        <v>#NUM!</v>
      </c>
      <c r="BG32" s="44">
        <f t="shared" si="10"/>
        <v>3</v>
      </c>
      <c r="BH32" s="44" t="e">
        <f t="shared" si="10"/>
        <v>#NUM!</v>
      </c>
      <c r="BI32" s="44">
        <f t="shared" si="10"/>
        <v>11</v>
      </c>
      <c r="BJ32" s="44" t="e">
        <f t="shared" si="10"/>
        <v>#NUM!</v>
      </c>
      <c r="BK32" s="44">
        <f t="shared" si="10"/>
        <v>1.282</v>
      </c>
      <c r="BL32" s="44">
        <f t="shared" si="10"/>
        <v>1.4580000000000002</v>
      </c>
      <c r="BM32" s="44">
        <f t="shared" si="10"/>
        <v>-8.74</v>
      </c>
      <c r="BN32" s="44" t="e">
        <f t="shared" si="10"/>
        <v>#NUM!</v>
      </c>
      <c r="BO32" s="45" t="e">
        <f t="shared" si="10"/>
        <v>#NUM!</v>
      </c>
    </row>
    <row r="33" spans="1:67" x14ac:dyDescent="0.25">
      <c r="A33" s="36" t="s">
        <v>73</v>
      </c>
      <c r="B33" s="29"/>
      <c r="C33" s="14">
        <f t="shared" ref="C33:AH33" si="11">_xlfn.PERCENTILE.INC(C5:C26,0.5)</f>
        <v>7.8900000000000006</v>
      </c>
      <c r="D33" s="14">
        <f t="shared" si="11"/>
        <v>190</v>
      </c>
      <c r="E33" s="14">
        <f t="shared" si="11"/>
        <v>120</v>
      </c>
      <c r="F33" s="14">
        <f t="shared" si="11"/>
        <v>97</v>
      </c>
      <c r="G33" s="14">
        <f t="shared" si="11"/>
        <v>230</v>
      </c>
      <c r="H33" s="14">
        <f t="shared" si="11"/>
        <v>2</v>
      </c>
      <c r="I33" s="15">
        <f t="shared" si="11"/>
        <v>0.9</v>
      </c>
      <c r="J33" s="13">
        <f t="shared" si="11"/>
        <v>5.5000000000000007E-2</v>
      </c>
      <c r="K33" s="14" t="e">
        <f t="shared" si="11"/>
        <v>#NUM!</v>
      </c>
      <c r="L33" s="14">
        <f t="shared" si="11"/>
        <v>2E-3</v>
      </c>
      <c r="M33" s="14" t="e">
        <f t="shared" si="11"/>
        <v>#NUM!</v>
      </c>
      <c r="N33" s="14">
        <f t="shared" si="11"/>
        <v>1.8000000000000002E-2</v>
      </c>
      <c r="O33" s="14" t="e">
        <f t="shared" si="11"/>
        <v>#NUM!</v>
      </c>
      <c r="P33" s="14" t="e">
        <f t="shared" si="11"/>
        <v>#NUM!</v>
      </c>
      <c r="Q33" s="14">
        <f t="shared" si="11"/>
        <v>1E-3</v>
      </c>
      <c r="R33" s="14">
        <f t="shared" si="11"/>
        <v>2E-3</v>
      </c>
      <c r="S33" s="14">
        <f t="shared" si="11"/>
        <v>0.28499999999999998</v>
      </c>
      <c r="T33" s="14" t="e">
        <f t="shared" si="11"/>
        <v>#NUM!</v>
      </c>
      <c r="U33" s="14">
        <f t="shared" si="11"/>
        <v>0.13</v>
      </c>
      <c r="V33" s="14" t="e">
        <f t="shared" si="11"/>
        <v>#NUM!</v>
      </c>
      <c r="W33" s="14">
        <f t="shared" si="11"/>
        <v>2E-3</v>
      </c>
      <c r="X33" s="14">
        <f t="shared" si="11"/>
        <v>1E-3</v>
      </c>
      <c r="Y33" s="14" t="e">
        <f t="shared" si="11"/>
        <v>#NUM!</v>
      </c>
      <c r="Z33" s="14" t="e">
        <f t="shared" si="11"/>
        <v>#NUM!</v>
      </c>
      <c r="AA33" s="14" t="e">
        <f t="shared" si="11"/>
        <v>#NUM!</v>
      </c>
      <c r="AB33" s="15">
        <f t="shared" si="11"/>
        <v>1.0999999999999999E-2</v>
      </c>
      <c r="AC33" s="13">
        <f t="shared" si="11"/>
        <v>0.60499999999999998</v>
      </c>
      <c r="AD33" s="14" t="e">
        <f t="shared" si="11"/>
        <v>#NUM!</v>
      </c>
      <c r="AE33" s="14">
        <f t="shared" si="11"/>
        <v>2E-3</v>
      </c>
      <c r="AF33" s="14" t="e">
        <f t="shared" si="11"/>
        <v>#NUM!</v>
      </c>
      <c r="AG33" s="14">
        <f t="shared" si="11"/>
        <v>2.1000000000000001E-2</v>
      </c>
      <c r="AH33" s="14">
        <f t="shared" si="11"/>
        <v>1E-4</v>
      </c>
      <c r="AI33" s="14">
        <f t="shared" ref="AI33:BO33" si="12">_xlfn.PERCENTILE.INC(AI5:AI26,0.5)</f>
        <v>2E-3</v>
      </c>
      <c r="AJ33" s="14">
        <f t="shared" si="12"/>
        <v>2E-3</v>
      </c>
      <c r="AK33" s="14">
        <f t="shared" si="12"/>
        <v>1.5E-3</v>
      </c>
      <c r="AL33" s="14">
        <f t="shared" si="12"/>
        <v>0.38</v>
      </c>
      <c r="AM33" s="14">
        <f t="shared" si="12"/>
        <v>2E-3</v>
      </c>
      <c r="AN33" s="14">
        <f t="shared" si="12"/>
        <v>0.19</v>
      </c>
      <c r="AO33" s="14" t="e">
        <f t="shared" si="12"/>
        <v>#NUM!</v>
      </c>
      <c r="AP33" s="14">
        <f t="shared" si="12"/>
        <v>2E-3</v>
      </c>
      <c r="AQ33" s="14">
        <f t="shared" si="12"/>
        <v>2E-3</v>
      </c>
      <c r="AR33" s="14">
        <f t="shared" si="12"/>
        <v>1E-3</v>
      </c>
      <c r="AS33" s="14">
        <f t="shared" si="12"/>
        <v>6.0000000000000002E-5</v>
      </c>
      <c r="AT33" s="14" t="e">
        <f t="shared" si="12"/>
        <v>#NUM!</v>
      </c>
      <c r="AU33" s="97">
        <f t="shared" si="12"/>
        <v>1.2E-2</v>
      </c>
      <c r="AV33" s="13">
        <f t="shared" si="12"/>
        <v>84</v>
      </c>
      <c r="AW33" s="14">
        <f t="shared" si="12"/>
        <v>84</v>
      </c>
      <c r="AX33" s="14" t="e">
        <f t="shared" si="12"/>
        <v>#NUM!</v>
      </c>
      <c r="AY33" s="14" t="e">
        <f t="shared" si="12"/>
        <v>#NUM!</v>
      </c>
      <c r="AZ33" s="14">
        <f t="shared" si="12"/>
        <v>49.5</v>
      </c>
      <c r="BA33" s="14">
        <f t="shared" si="12"/>
        <v>5.5</v>
      </c>
      <c r="BB33" s="14" t="e">
        <f t="shared" si="12"/>
        <v>#NUM!</v>
      </c>
      <c r="BC33" s="14">
        <f t="shared" si="12"/>
        <v>12.5</v>
      </c>
      <c r="BD33" s="14" t="e">
        <f t="shared" si="12"/>
        <v>#NUM!</v>
      </c>
      <c r="BE33" s="14">
        <f t="shared" si="12"/>
        <v>4.95</v>
      </c>
      <c r="BF33" s="14" t="e">
        <f t="shared" si="12"/>
        <v>#NUM!</v>
      </c>
      <c r="BG33" s="14">
        <f t="shared" si="12"/>
        <v>3</v>
      </c>
      <c r="BH33" s="14" t="e">
        <f t="shared" si="12"/>
        <v>#NUM!</v>
      </c>
      <c r="BI33" s="14">
        <f t="shared" si="12"/>
        <v>13</v>
      </c>
      <c r="BJ33" s="14" t="e">
        <f t="shared" si="12"/>
        <v>#NUM!</v>
      </c>
      <c r="BK33" s="14">
        <f t="shared" si="12"/>
        <v>1.69</v>
      </c>
      <c r="BL33" s="14">
        <f t="shared" si="12"/>
        <v>1.84</v>
      </c>
      <c r="BM33" s="14">
        <f t="shared" si="12"/>
        <v>-7.8</v>
      </c>
      <c r="BN33" s="14" t="e">
        <f t="shared" si="12"/>
        <v>#NUM!</v>
      </c>
      <c r="BO33" s="15" t="e">
        <f t="shared" si="12"/>
        <v>#NUM!</v>
      </c>
    </row>
    <row r="34" spans="1:67" x14ac:dyDescent="0.25">
      <c r="A34" s="42" t="s">
        <v>30</v>
      </c>
      <c r="B34" s="46"/>
      <c r="C34" s="44">
        <f t="shared" ref="C34:AH34" si="13">_xlfn.PERCENTILE.INC(C5:C26,0.8)</f>
        <v>7.93</v>
      </c>
      <c r="D34" s="44">
        <f t="shared" si="13"/>
        <v>226.2</v>
      </c>
      <c r="E34" s="44">
        <f t="shared" si="13"/>
        <v>180</v>
      </c>
      <c r="F34" s="44">
        <f t="shared" si="13"/>
        <v>133</v>
      </c>
      <c r="G34" s="44">
        <f t="shared" si="13"/>
        <v>298.00000000000006</v>
      </c>
      <c r="H34" s="44">
        <f t="shared" si="13"/>
        <v>2</v>
      </c>
      <c r="I34" s="45">
        <f t="shared" si="13"/>
        <v>1.4800000000000004</v>
      </c>
      <c r="J34" s="43">
        <f t="shared" si="13"/>
        <v>0.28000000000000003</v>
      </c>
      <c r="K34" s="44" t="e">
        <f t="shared" si="13"/>
        <v>#NUM!</v>
      </c>
      <c r="L34" s="44">
        <f t="shared" si="13"/>
        <v>2E-3</v>
      </c>
      <c r="M34" s="44" t="e">
        <f t="shared" si="13"/>
        <v>#NUM!</v>
      </c>
      <c r="N34" s="44">
        <f t="shared" si="13"/>
        <v>1.9400000000000001E-2</v>
      </c>
      <c r="O34" s="44" t="e">
        <f t="shared" si="13"/>
        <v>#NUM!</v>
      </c>
      <c r="P34" s="44" t="e">
        <f t="shared" si="13"/>
        <v>#NUM!</v>
      </c>
      <c r="Q34" s="44">
        <f t="shared" si="13"/>
        <v>1E-3</v>
      </c>
      <c r="R34" s="44">
        <f t="shared" si="13"/>
        <v>3.0000000000000001E-3</v>
      </c>
      <c r="S34" s="44">
        <f t="shared" si="13"/>
        <v>0.43599999999999994</v>
      </c>
      <c r="T34" s="44" t="e">
        <f t="shared" si="13"/>
        <v>#NUM!</v>
      </c>
      <c r="U34" s="44">
        <f t="shared" si="13"/>
        <v>0.27540000000000003</v>
      </c>
      <c r="V34" s="44" t="e">
        <f t="shared" si="13"/>
        <v>#NUM!</v>
      </c>
      <c r="W34" s="44">
        <f t="shared" si="13"/>
        <v>2E-3</v>
      </c>
      <c r="X34" s="44">
        <f t="shared" si="13"/>
        <v>1.8000000000000008E-3</v>
      </c>
      <c r="Y34" s="44" t="e">
        <f t="shared" si="13"/>
        <v>#NUM!</v>
      </c>
      <c r="Z34" s="44" t="e">
        <f t="shared" si="13"/>
        <v>#NUM!</v>
      </c>
      <c r="AA34" s="44" t="e">
        <f t="shared" si="13"/>
        <v>#NUM!</v>
      </c>
      <c r="AB34" s="45">
        <f t="shared" si="13"/>
        <v>1.2E-2</v>
      </c>
      <c r="AC34" s="43">
        <f t="shared" si="13"/>
        <v>3.7200000000000046</v>
      </c>
      <c r="AD34" s="44" t="e">
        <f t="shared" si="13"/>
        <v>#NUM!</v>
      </c>
      <c r="AE34" s="44">
        <f t="shared" si="13"/>
        <v>4.0000000000000001E-3</v>
      </c>
      <c r="AF34" s="44" t="e">
        <f t="shared" si="13"/>
        <v>#NUM!</v>
      </c>
      <c r="AG34" s="44">
        <f t="shared" si="13"/>
        <v>2.7600000000000006E-2</v>
      </c>
      <c r="AH34" s="44">
        <f t="shared" si="13"/>
        <v>1E-4</v>
      </c>
      <c r="AI34" s="44">
        <f t="shared" ref="AI34:BO34" si="14">_xlfn.PERCENTILE.INC(AI5:AI26,0.8)</f>
        <v>2E-3</v>
      </c>
      <c r="AJ34" s="44">
        <f t="shared" si="14"/>
        <v>3.0000000000000001E-3</v>
      </c>
      <c r="AK34" s="44">
        <f t="shared" si="14"/>
        <v>2E-3</v>
      </c>
      <c r="AL34" s="44">
        <f t="shared" si="14"/>
        <v>1.1040000000000001</v>
      </c>
      <c r="AM34" s="44">
        <f t="shared" si="14"/>
        <v>2.8000000000000008E-3</v>
      </c>
      <c r="AN34" s="44">
        <f t="shared" si="14"/>
        <v>0.39980000000000004</v>
      </c>
      <c r="AO34" s="44" t="e">
        <f t="shared" si="14"/>
        <v>#NUM!</v>
      </c>
      <c r="AP34" s="44">
        <f t="shared" si="14"/>
        <v>2E-3</v>
      </c>
      <c r="AQ34" s="44">
        <f t="shared" si="14"/>
        <v>4.0000000000000001E-3</v>
      </c>
      <c r="AR34" s="44">
        <f t="shared" si="14"/>
        <v>1E-3</v>
      </c>
      <c r="AS34" s="44">
        <f t="shared" si="14"/>
        <v>7.7999999999999999E-5</v>
      </c>
      <c r="AT34" s="44" t="e">
        <f t="shared" si="14"/>
        <v>#NUM!</v>
      </c>
      <c r="AU34" s="98">
        <f t="shared" si="14"/>
        <v>1.2999999999999999E-2</v>
      </c>
      <c r="AV34" s="43">
        <f t="shared" si="14"/>
        <v>103.2</v>
      </c>
      <c r="AW34" s="44">
        <f t="shared" si="14"/>
        <v>103.2</v>
      </c>
      <c r="AX34" s="44" t="e">
        <f t="shared" si="14"/>
        <v>#NUM!</v>
      </c>
      <c r="AY34" s="44" t="e">
        <f t="shared" si="14"/>
        <v>#NUM!</v>
      </c>
      <c r="AZ34" s="44">
        <f t="shared" si="14"/>
        <v>79.2</v>
      </c>
      <c r="BA34" s="44">
        <f t="shared" si="14"/>
        <v>8.2000000000000028</v>
      </c>
      <c r="BB34" s="44" t="e">
        <f t="shared" si="14"/>
        <v>#NUM!</v>
      </c>
      <c r="BC34" s="44">
        <f t="shared" si="14"/>
        <v>19.200000000000003</v>
      </c>
      <c r="BD34" s="44" t="e">
        <f t="shared" si="14"/>
        <v>#NUM!</v>
      </c>
      <c r="BE34" s="44">
        <f t="shared" si="14"/>
        <v>7</v>
      </c>
      <c r="BF34" s="44" t="e">
        <f t="shared" si="14"/>
        <v>#NUM!</v>
      </c>
      <c r="BG34" s="44">
        <f t="shared" si="14"/>
        <v>4</v>
      </c>
      <c r="BH34" s="44" t="e">
        <f t="shared" si="14"/>
        <v>#NUM!</v>
      </c>
      <c r="BI34" s="44">
        <f t="shared" si="14"/>
        <v>19.400000000000006</v>
      </c>
      <c r="BJ34" s="44" t="e">
        <f t="shared" si="14"/>
        <v>#NUM!</v>
      </c>
      <c r="BK34" s="44">
        <f t="shared" si="14"/>
        <v>2.254</v>
      </c>
      <c r="BL34" s="44">
        <f t="shared" si="14"/>
        <v>2.472</v>
      </c>
      <c r="BM34" s="44">
        <f t="shared" si="14"/>
        <v>-5.9399999999999986</v>
      </c>
      <c r="BN34" s="44" t="e">
        <f t="shared" si="14"/>
        <v>#NUM!</v>
      </c>
      <c r="BO34" s="45" t="e">
        <f t="shared" si="14"/>
        <v>#NUM!</v>
      </c>
    </row>
    <row r="35" spans="1:67" x14ac:dyDescent="0.25">
      <c r="A35" s="36" t="s">
        <v>65</v>
      </c>
      <c r="B35" s="29"/>
      <c r="C35" s="14">
        <f t="shared" ref="C35:AH35" si="15">_xlfn.PERCENTILE.INC(C5:C26,0.95)</f>
        <v>8.0975000000000001</v>
      </c>
      <c r="D35" s="14">
        <f t="shared" si="15"/>
        <v>268.99999999999994</v>
      </c>
      <c r="E35" s="14">
        <f t="shared" si="15"/>
        <v>195</v>
      </c>
      <c r="F35" s="14">
        <f t="shared" si="15"/>
        <v>171.49999999999994</v>
      </c>
      <c r="G35" s="14">
        <f t="shared" si="15"/>
        <v>331</v>
      </c>
      <c r="H35" s="14">
        <f t="shared" si="15"/>
        <v>3.1999999999999993</v>
      </c>
      <c r="I35" s="15">
        <f t="shared" si="15"/>
        <v>1.8</v>
      </c>
      <c r="J35" s="13">
        <f t="shared" si="15"/>
        <v>0.31</v>
      </c>
      <c r="K35" s="14" t="e">
        <f t="shared" si="15"/>
        <v>#NUM!</v>
      </c>
      <c r="L35" s="14">
        <f t="shared" si="15"/>
        <v>3.0000000000000001E-3</v>
      </c>
      <c r="M35" s="14" t="e">
        <f t="shared" si="15"/>
        <v>#NUM!</v>
      </c>
      <c r="N35" s="14">
        <f t="shared" si="15"/>
        <v>1.985E-2</v>
      </c>
      <c r="O35" s="14" t="e">
        <f t="shared" si="15"/>
        <v>#NUM!</v>
      </c>
      <c r="P35" s="14" t="e">
        <f t="shared" si="15"/>
        <v>#NUM!</v>
      </c>
      <c r="Q35" s="14">
        <f t="shared" si="15"/>
        <v>1E-3</v>
      </c>
      <c r="R35" s="14">
        <f t="shared" si="15"/>
        <v>3.0000000000000001E-3</v>
      </c>
      <c r="S35" s="14">
        <f t="shared" si="15"/>
        <v>0.59899999999999987</v>
      </c>
      <c r="T35" s="14" t="e">
        <f t="shared" si="15"/>
        <v>#NUM!</v>
      </c>
      <c r="U35" s="14">
        <f t="shared" si="15"/>
        <v>0.31804999999999994</v>
      </c>
      <c r="V35" s="14" t="e">
        <f t="shared" si="15"/>
        <v>#NUM!</v>
      </c>
      <c r="W35" s="14">
        <f t="shared" si="15"/>
        <v>3.4499999999999995E-3</v>
      </c>
      <c r="X35" s="14">
        <f t="shared" si="15"/>
        <v>2E-3</v>
      </c>
      <c r="Y35" s="14" t="e">
        <f t="shared" si="15"/>
        <v>#NUM!</v>
      </c>
      <c r="Z35" s="14" t="e">
        <f t="shared" si="15"/>
        <v>#NUM!</v>
      </c>
      <c r="AA35" s="14" t="e">
        <f t="shared" si="15"/>
        <v>#NUM!</v>
      </c>
      <c r="AB35" s="15">
        <f t="shared" si="15"/>
        <v>2.3199999999999991E-2</v>
      </c>
      <c r="AC35" s="13">
        <f t="shared" si="15"/>
        <v>7.046000000000002</v>
      </c>
      <c r="AD35" s="14" t="e">
        <f t="shared" si="15"/>
        <v>#NUM!</v>
      </c>
      <c r="AE35" s="14">
        <f t="shared" si="15"/>
        <v>6.0000000000000001E-3</v>
      </c>
      <c r="AF35" s="14" t="e">
        <f t="shared" si="15"/>
        <v>#NUM!</v>
      </c>
      <c r="AG35" s="14">
        <f t="shared" si="15"/>
        <v>4.4399999999999995E-2</v>
      </c>
      <c r="AH35" s="14">
        <f t="shared" si="15"/>
        <v>1E-4</v>
      </c>
      <c r="AI35" s="14">
        <f t="shared" ref="AI35:BO35" si="16">_xlfn.PERCENTILE.INC(AI5:AI26,0.95)</f>
        <v>2E-3</v>
      </c>
      <c r="AJ35" s="14">
        <f t="shared" si="16"/>
        <v>3.5999999999999999E-3</v>
      </c>
      <c r="AK35" s="14">
        <f t="shared" si="16"/>
        <v>2E-3</v>
      </c>
      <c r="AL35" s="14">
        <f t="shared" si="16"/>
        <v>2.4119999999999999</v>
      </c>
      <c r="AM35" s="14">
        <f t="shared" si="16"/>
        <v>3.0000000000000001E-3</v>
      </c>
      <c r="AN35" s="14">
        <f t="shared" si="16"/>
        <v>0.55859999999999954</v>
      </c>
      <c r="AO35" s="14" t="e">
        <f t="shared" si="16"/>
        <v>#NUM!</v>
      </c>
      <c r="AP35" s="14">
        <f t="shared" si="16"/>
        <v>3.8999999999999985E-3</v>
      </c>
      <c r="AQ35" s="14">
        <f t="shared" si="16"/>
        <v>4.5499999999999994E-3</v>
      </c>
      <c r="AR35" s="14">
        <f t="shared" si="16"/>
        <v>1E-3</v>
      </c>
      <c r="AS35" s="14">
        <f t="shared" si="16"/>
        <v>8.7000000000000001E-5</v>
      </c>
      <c r="AT35" s="14" t="e">
        <f t="shared" si="16"/>
        <v>#NUM!</v>
      </c>
      <c r="AU35" s="97">
        <f t="shared" si="16"/>
        <v>1.4999999999999999E-2</v>
      </c>
      <c r="AV35" s="13">
        <f t="shared" si="16"/>
        <v>122.84999999999997</v>
      </c>
      <c r="AW35" s="14">
        <f t="shared" si="16"/>
        <v>122.84999999999997</v>
      </c>
      <c r="AX35" s="14" t="e">
        <f t="shared" si="16"/>
        <v>#NUM!</v>
      </c>
      <c r="AY35" s="14" t="e">
        <f t="shared" si="16"/>
        <v>#NUM!</v>
      </c>
      <c r="AZ35" s="14">
        <f t="shared" si="16"/>
        <v>112.1</v>
      </c>
      <c r="BA35" s="14">
        <f t="shared" si="16"/>
        <v>9.6000000000000085</v>
      </c>
      <c r="BB35" s="14" t="e">
        <f t="shared" si="16"/>
        <v>#NUM!</v>
      </c>
      <c r="BC35" s="14">
        <f t="shared" si="16"/>
        <v>29.05</v>
      </c>
      <c r="BD35" s="14" t="e">
        <f t="shared" si="16"/>
        <v>#NUM!</v>
      </c>
      <c r="BE35" s="14">
        <f t="shared" si="16"/>
        <v>9.0500000000000007</v>
      </c>
      <c r="BF35" s="14" t="e">
        <f t="shared" si="16"/>
        <v>#NUM!</v>
      </c>
      <c r="BG35" s="14">
        <f t="shared" si="16"/>
        <v>5.1000000000000014</v>
      </c>
      <c r="BH35" s="14" t="e">
        <f t="shared" si="16"/>
        <v>#NUM!</v>
      </c>
      <c r="BI35" s="14">
        <f t="shared" si="16"/>
        <v>25.250000000000004</v>
      </c>
      <c r="BJ35" s="14" t="e">
        <f t="shared" si="16"/>
        <v>#NUM!</v>
      </c>
      <c r="BK35" s="14">
        <f t="shared" si="16"/>
        <v>2.5514999999999985</v>
      </c>
      <c r="BL35" s="14">
        <f t="shared" si="16"/>
        <v>3.4914999999999998</v>
      </c>
      <c r="BM35" s="14">
        <f t="shared" si="16"/>
        <v>-4.6350000000000016</v>
      </c>
      <c r="BN35" s="14" t="e">
        <f t="shared" si="16"/>
        <v>#NUM!</v>
      </c>
      <c r="BO35" s="15" t="e">
        <f t="shared" si="16"/>
        <v>#NUM!</v>
      </c>
    </row>
    <row r="36" spans="1:67" ht="15.75" thickBot="1" x14ac:dyDescent="0.3">
      <c r="A36" s="47" t="s">
        <v>28</v>
      </c>
      <c r="B36" s="51"/>
      <c r="C36" s="49">
        <f t="shared" ref="C36:AH36" si="17">MAX(C5:C26)</f>
        <v>8.27</v>
      </c>
      <c r="D36" s="49">
        <f t="shared" si="17"/>
        <v>334</v>
      </c>
      <c r="E36" s="49">
        <f t="shared" si="17"/>
        <v>200</v>
      </c>
      <c r="F36" s="49">
        <f t="shared" si="17"/>
        <v>217</v>
      </c>
      <c r="G36" s="49">
        <f t="shared" si="17"/>
        <v>340</v>
      </c>
      <c r="H36" s="49">
        <f t="shared" si="17"/>
        <v>4</v>
      </c>
      <c r="I36" s="50">
        <f t="shared" si="17"/>
        <v>1.8</v>
      </c>
      <c r="J36" s="48">
        <f t="shared" si="17"/>
        <v>0.31</v>
      </c>
      <c r="K36" s="49">
        <f t="shared" si="17"/>
        <v>0</v>
      </c>
      <c r="L36" s="49">
        <f t="shared" si="17"/>
        <v>3.0000000000000001E-3</v>
      </c>
      <c r="M36" s="49">
        <f t="shared" si="17"/>
        <v>0</v>
      </c>
      <c r="N36" s="49">
        <f t="shared" si="17"/>
        <v>0.02</v>
      </c>
      <c r="O36" s="49">
        <f t="shared" si="17"/>
        <v>0</v>
      </c>
      <c r="P36" s="49">
        <f t="shared" si="17"/>
        <v>0</v>
      </c>
      <c r="Q36" s="49">
        <f t="shared" si="17"/>
        <v>1E-3</v>
      </c>
      <c r="R36" s="49">
        <f t="shared" si="17"/>
        <v>3.0000000000000001E-3</v>
      </c>
      <c r="S36" s="49">
        <f t="shared" si="17"/>
        <v>0.68</v>
      </c>
      <c r="T36" s="49">
        <f t="shared" si="17"/>
        <v>0</v>
      </c>
      <c r="U36" s="49">
        <f t="shared" si="17"/>
        <v>0.35599999999999998</v>
      </c>
      <c r="V36" s="49">
        <f t="shared" si="17"/>
        <v>0</v>
      </c>
      <c r="W36" s="49">
        <f t="shared" si="17"/>
        <v>4.0000000000000001E-3</v>
      </c>
      <c r="X36" s="49">
        <f t="shared" si="17"/>
        <v>2E-3</v>
      </c>
      <c r="Y36" s="49">
        <f t="shared" si="17"/>
        <v>0</v>
      </c>
      <c r="Z36" s="49">
        <f t="shared" si="17"/>
        <v>0</v>
      </c>
      <c r="AA36" s="49">
        <f t="shared" si="17"/>
        <v>0</v>
      </c>
      <c r="AB36" s="50">
        <f t="shared" si="17"/>
        <v>2.8000000000000001E-2</v>
      </c>
      <c r="AC36" s="48">
        <f t="shared" si="17"/>
        <v>9.82</v>
      </c>
      <c r="AD36" s="49">
        <f t="shared" si="17"/>
        <v>0</v>
      </c>
      <c r="AE36" s="49">
        <f t="shared" si="17"/>
        <v>6.0000000000000001E-3</v>
      </c>
      <c r="AF36" s="49">
        <f t="shared" si="17"/>
        <v>0</v>
      </c>
      <c r="AG36" s="49">
        <f t="shared" si="17"/>
        <v>0.05</v>
      </c>
      <c r="AH36" s="49">
        <f t="shared" si="17"/>
        <v>1E-4</v>
      </c>
      <c r="AI36" s="49">
        <f t="shared" ref="AI36:BO36" si="18">MAX(AI5:AI26)</f>
        <v>2E-3</v>
      </c>
      <c r="AJ36" s="49">
        <f t="shared" si="18"/>
        <v>4.0000000000000001E-3</v>
      </c>
      <c r="AK36" s="49">
        <f t="shared" si="18"/>
        <v>2E-3</v>
      </c>
      <c r="AL36" s="49">
        <f t="shared" si="18"/>
        <v>2.5</v>
      </c>
      <c r="AM36" s="49">
        <f t="shared" si="18"/>
        <v>3.0000000000000001E-3</v>
      </c>
      <c r="AN36" s="49">
        <f t="shared" si="18"/>
        <v>0.753</v>
      </c>
      <c r="AO36" s="49">
        <f t="shared" si="18"/>
        <v>0</v>
      </c>
      <c r="AP36" s="49">
        <f t="shared" si="18"/>
        <v>5.0000000000000001E-3</v>
      </c>
      <c r="AQ36" s="49">
        <f t="shared" si="18"/>
        <v>5.0000000000000001E-3</v>
      </c>
      <c r="AR36" s="49">
        <f t="shared" si="18"/>
        <v>1E-3</v>
      </c>
      <c r="AS36" s="49">
        <f t="shared" si="18"/>
        <v>9.0000000000000006E-5</v>
      </c>
      <c r="AT36" s="49">
        <f t="shared" si="18"/>
        <v>0</v>
      </c>
      <c r="AU36" s="99">
        <f t="shared" si="18"/>
        <v>1.6E-2</v>
      </c>
      <c r="AV36" s="48">
        <f t="shared" si="18"/>
        <v>139</v>
      </c>
      <c r="AW36" s="49">
        <f t="shared" si="18"/>
        <v>139</v>
      </c>
      <c r="AX36" s="49">
        <f t="shared" si="18"/>
        <v>0</v>
      </c>
      <c r="AY36" s="49">
        <f t="shared" si="18"/>
        <v>0</v>
      </c>
      <c r="AZ36" s="49">
        <f t="shared" si="18"/>
        <v>114</v>
      </c>
      <c r="BA36" s="49">
        <f t="shared" si="18"/>
        <v>21</v>
      </c>
      <c r="BB36" s="49">
        <f t="shared" si="18"/>
        <v>0</v>
      </c>
      <c r="BC36" s="49">
        <f t="shared" si="18"/>
        <v>30</v>
      </c>
      <c r="BD36" s="49">
        <f t="shared" si="18"/>
        <v>0</v>
      </c>
      <c r="BE36" s="49">
        <f t="shared" si="18"/>
        <v>10</v>
      </c>
      <c r="BF36" s="49">
        <f t="shared" si="18"/>
        <v>0</v>
      </c>
      <c r="BG36" s="49">
        <f t="shared" si="18"/>
        <v>7</v>
      </c>
      <c r="BH36" s="49">
        <f t="shared" si="18"/>
        <v>0</v>
      </c>
      <c r="BI36" s="49">
        <f t="shared" si="18"/>
        <v>30</v>
      </c>
      <c r="BJ36" s="49">
        <f t="shared" si="18"/>
        <v>0</v>
      </c>
      <c r="BK36" s="49">
        <f t="shared" si="18"/>
        <v>3.41</v>
      </c>
      <c r="BL36" s="49">
        <f t="shared" si="18"/>
        <v>3.67</v>
      </c>
      <c r="BM36" s="49">
        <f t="shared" si="18"/>
        <v>-4.2</v>
      </c>
      <c r="BN36" s="49">
        <f t="shared" si="18"/>
        <v>0</v>
      </c>
      <c r="BO36" s="50">
        <f t="shared" si="18"/>
        <v>0</v>
      </c>
    </row>
    <row r="43" spans="1:67" x14ac:dyDescent="0.25">
      <c r="Y43" s="69"/>
    </row>
    <row r="44" spans="1:67" x14ac:dyDescent="0.25">
      <c r="Y44" s="69"/>
    </row>
    <row r="45" spans="1:67" x14ac:dyDescent="0.25">
      <c r="Y45" s="69"/>
    </row>
    <row r="46" spans="1:67" x14ac:dyDescent="0.25">
      <c r="Y46" s="69"/>
    </row>
    <row r="47" spans="1:67" x14ac:dyDescent="0.25">
      <c r="Y47" s="69"/>
    </row>
    <row r="49" spans="25:25" x14ac:dyDescent="0.25">
      <c r="Y49" s="69"/>
    </row>
    <row r="50" spans="25:25" x14ac:dyDescent="0.25">
      <c r="Y50" s="69"/>
    </row>
    <row r="51" spans="25:25" x14ac:dyDescent="0.25">
      <c r="Y51" s="69"/>
    </row>
    <row r="52" spans="25:25" x14ac:dyDescent="0.25">
      <c r="Y52" s="69"/>
    </row>
    <row r="53" spans="25:25" x14ac:dyDescent="0.25">
      <c r="Y53" s="69"/>
    </row>
    <row r="54" spans="25:25" x14ac:dyDescent="0.25">
      <c r="Y54" s="69"/>
    </row>
  </sheetData>
  <mergeCells count="1">
    <mergeCell ref="B1:J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119C-240C-4AAE-925B-40C66707D8C4}">
  <dimension ref="A1:BO57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O11" sqref="O11"/>
    </sheetView>
  </sheetViews>
  <sheetFormatPr defaultRowHeight="15" x14ac:dyDescent="0.25"/>
  <cols>
    <col min="1" max="1" width="22.85546875" customWidth="1"/>
    <col min="2" max="2" width="6.140625" customWidth="1"/>
    <col min="3" max="3" width="8.140625" bestFit="1" customWidth="1"/>
    <col min="4" max="4" width="6.5703125" bestFit="1" customWidth="1"/>
    <col min="5" max="5" width="10.85546875" bestFit="1" customWidth="1"/>
    <col min="6" max="6" width="9.5703125" bestFit="1" customWidth="1"/>
    <col min="7" max="7" width="9" bestFit="1" customWidth="1"/>
    <col min="8" max="8" width="8.85546875" bestFit="1" customWidth="1"/>
    <col min="9" max="9" width="8.42578125" bestFit="1" customWidth="1"/>
    <col min="10" max="10" width="10.85546875" bestFit="1" customWidth="1"/>
    <col min="11" max="11" width="10.85546875" customWidth="1"/>
    <col min="12" max="12" width="9.5703125" bestFit="1" customWidth="1"/>
    <col min="13" max="14" width="9.5703125" customWidth="1"/>
    <col min="15" max="15" width="9.42578125" bestFit="1" customWidth="1"/>
    <col min="16" max="16" width="10.140625" customWidth="1"/>
    <col min="17" max="17" width="9.5703125" customWidth="1"/>
    <col min="18" max="18" width="9.5703125" bestFit="1" customWidth="1"/>
    <col min="19" max="19" width="9.5703125" customWidth="1"/>
    <col min="20" max="20" width="9.5703125" bestFit="1" customWidth="1"/>
    <col min="21" max="21" width="11.140625" customWidth="1"/>
    <col min="22" max="22" width="10.5703125" bestFit="1" customWidth="1"/>
    <col min="23" max="23" width="12.7109375" customWidth="1"/>
    <col min="24" max="24" width="9.5703125" bestFit="1" customWidth="1"/>
    <col min="25" max="25" width="9.42578125" customWidth="1"/>
    <col min="26" max="26" width="11" customWidth="1"/>
    <col min="27" max="28" width="9.5703125" customWidth="1"/>
    <col min="29" max="29" width="10.85546875" bestFit="1" customWidth="1"/>
    <col min="30" max="30" width="10.85546875" customWidth="1"/>
    <col min="31" max="31" width="9.5703125" bestFit="1" customWidth="1"/>
    <col min="32" max="33" width="9.5703125" customWidth="1"/>
    <col min="34" max="34" width="9.42578125" bestFit="1" customWidth="1"/>
    <col min="35" max="35" width="10.140625" bestFit="1" customWidth="1"/>
    <col min="36" max="36" width="9.5703125" customWidth="1"/>
    <col min="37" max="37" width="9.5703125" bestFit="1" customWidth="1"/>
    <col min="38" max="38" width="9.5703125" customWidth="1"/>
    <col min="39" max="39" width="9.5703125" bestFit="1" customWidth="1"/>
    <col min="40" max="40" width="11.140625" bestFit="1" customWidth="1"/>
    <col min="41" max="41" width="10.5703125" bestFit="1" customWidth="1"/>
    <col min="42" max="42" width="12.7109375" customWidth="1"/>
    <col min="43" max="43" width="9.5703125" bestFit="1" customWidth="1"/>
    <col min="44" max="44" width="9.42578125" customWidth="1"/>
    <col min="45" max="45" width="11" customWidth="1"/>
    <col min="46" max="47" width="9.5703125" customWidth="1"/>
    <col min="48" max="48" width="9.42578125" bestFit="1" customWidth="1"/>
    <col min="49" max="49" width="12.42578125" customWidth="1"/>
    <col min="50" max="50" width="10.42578125" customWidth="1"/>
    <col min="51" max="52" width="10.140625" customWidth="1"/>
    <col min="54" max="54" width="11.85546875" customWidth="1"/>
    <col min="56" max="56" width="13" customWidth="1"/>
    <col min="57" max="58" width="11.140625" customWidth="1"/>
    <col min="59" max="60" width="10.42578125" customWidth="1"/>
    <col min="62" max="62" width="10" customWidth="1"/>
  </cols>
  <sheetData>
    <row r="1" spans="1:67" ht="15.75" thickBot="1" x14ac:dyDescent="0.3">
      <c r="A1" s="86" t="s">
        <v>103</v>
      </c>
      <c r="B1" s="136" t="s">
        <v>61</v>
      </c>
      <c r="C1" s="135"/>
      <c r="D1" s="135"/>
      <c r="E1" s="135"/>
      <c r="F1" s="135"/>
      <c r="G1" s="135"/>
      <c r="H1" s="135"/>
      <c r="I1" s="135"/>
      <c r="J1" s="135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</row>
    <row r="2" spans="1:67" ht="45" x14ac:dyDescent="0.25">
      <c r="A2" s="124" t="s">
        <v>0</v>
      </c>
      <c r="B2" s="26"/>
      <c r="C2" s="2" t="s">
        <v>1</v>
      </c>
      <c r="D2" s="3" t="s">
        <v>2</v>
      </c>
      <c r="E2" s="3" t="s">
        <v>76</v>
      </c>
      <c r="F2" s="3" t="s">
        <v>75</v>
      </c>
      <c r="G2" s="3" t="s">
        <v>3</v>
      </c>
      <c r="H2" s="121" t="s">
        <v>74</v>
      </c>
      <c r="I2" s="4" t="s">
        <v>4</v>
      </c>
      <c r="J2" s="23" t="s">
        <v>31</v>
      </c>
      <c r="K2" s="3" t="s">
        <v>77</v>
      </c>
      <c r="L2" s="3" t="s">
        <v>32</v>
      </c>
      <c r="M2" s="3" t="s">
        <v>78</v>
      </c>
      <c r="N2" s="3" t="s">
        <v>79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85</v>
      </c>
      <c r="T2" s="3" t="s">
        <v>37</v>
      </c>
      <c r="U2" s="3" t="s">
        <v>38</v>
      </c>
      <c r="V2" s="3" t="s">
        <v>39</v>
      </c>
      <c r="W2" s="3" t="s">
        <v>86</v>
      </c>
      <c r="X2" s="3" t="s">
        <v>40</v>
      </c>
      <c r="Y2" s="3" t="s">
        <v>41</v>
      </c>
      <c r="Z2" s="3" t="s">
        <v>42</v>
      </c>
      <c r="AA2" s="3" t="s">
        <v>83</v>
      </c>
      <c r="AB2" s="71" t="s">
        <v>43</v>
      </c>
      <c r="AC2" s="1" t="s">
        <v>10</v>
      </c>
      <c r="AD2" s="3" t="s">
        <v>80</v>
      </c>
      <c r="AE2" s="3" t="s">
        <v>44</v>
      </c>
      <c r="AF2" s="3" t="s">
        <v>81</v>
      </c>
      <c r="AG2" s="3" t="s">
        <v>82</v>
      </c>
      <c r="AH2" s="3" t="s">
        <v>45</v>
      </c>
      <c r="AI2" s="3" t="s">
        <v>46</v>
      </c>
      <c r="AJ2" s="3" t="s">
        <v>47</v>
      </c>
      <c r="AK2" s="3" t="s">
        <v>48</v>
      </c>
      <c r="AL2" s="3" t="s">
        <v>87</v>
      </c>
      <c r="AM2" s="3" t="s">
        <v>49</v>
      </c>
      <c r="AN2" s="3" t="s">
        <v>50</v>
      </c>
      <c r="AO2" s="3" t="s">
        <v>51</v>
      </c>
      <c r="AP2" s="3" t="s">
        <v>88</v>
      </c>
      <c r="AQ2" s="3" t="s">
        <v>52</v>
      </c>
      <c r="AR2" s="3" t="s">
        <v>53</v>
      </c>
      <c r="AS2" s="3" t="s">
        <v>54</v>
      </c>
      <c r="AT2" s="3" t="s">
        <v>84</v>
      </c>
      <c r="AU2" s="71" t="s">
        <v>55</v>
      </c>
      <c r="AV2" s="1" t="s">
        <v>5</v>
      </c>
      <c r="AW2" s="3" t="s">
        <v>6</v>
      </c>
      <c r="AX2" s="3" t="s">
        <v>7</v>
      </c>
      <c r="AY2" s="3" t="s">
        <v>8</v>
      </c>
      <c r="AZ2" s="3" t="s">
        <v>63</v>
      </c>
      <c r="BA2" s="3" t="s">
        <v>9</v>
      </c>
      <c r="BB2" s="3" t="s">
        <v>66</v>
      </c>
      <c r="BC2" s="3" t="s">
        <v>56</v>
      </c>
      <c r="BD2" s="3" t="s">
        <v>67</v>
      </c>
      <c r="BE2" s="3" t="s">
        <v>57</v>
      </c>
      <c r="BF2" s="3" t="s">
        <v>68</v>
      </c>
      <c r="BG2" s="3" t="s">
        <v>58</v>
      </c>
      <c r="BH2" s="3" t="s">
        <v>69</v>
      </c>
      <c r="BI2" s="3" t="s">
        <v>59</v>
      </c>
      <c r="BJ2" s="3" t="s">
        <v>62</v>
      </c>
      <c r="BK2" s="3" t="s">
        <v>11</v>
      </c>
      <c r="BL2" s="3" t="s">
        <v>12</v>
      </c>
      <c r="BM2" s="3" t="s">
        <v>13</v>
      </c>
      <c r="BN2" s="3" t="s">
        <v>93</v>
      </c>
      <c r="BO2" s="4" t="s">
        <v>94</v>
      </c>
    </row>
    <row r="3" spans="1:67" ht="15.75" thickBot="1" x14ac:dyDescent="0.3">
      <c r="A3" s="125" t="s">
        <v>14</v>
      </c>
      <c r="B3" s="122"/>
      <c r="C3" s="120" t="s">
        <v>15</v>
      </c>
      <c r="D3" s="90" t="s">
        <v>16</v>
      </c>
      <c r="E3" s="90" t="s">
        <v>18</v>
      </c>
      <c r="F3" s="90" t="s">
        <v>18</v>
      </c>
      <c r="G3" s="90" t="s">
        <v>17</v>
      </c>
      <c r="H3" s="90" t="s">
        <v>18</v>
      </c>
      <c r="I3" s="92" t="s">
        <v>18</v>
      </c>
      <c r="J3" s="24" t="s">
        <v>18</v>
      </c>
      <c r="K3" s="8" t="s">
        <v>18</v>
      </c>
      <c r="L3" s="8" t="s">
        <v>18</v>
      </c>
      <c r="M3" s="8" t="s">
        <v>18</v>
      </c>
      <c r="N3" s="8" t="s">
        <v>18</v>
      </c>
      <c r="O3" s="8" t="s">
        <v>18</v>
      </c>
      <c r="P3" s="8" t="s">
        <v>18</v>
      </c>
      <c r="Q3" s="8" t="s">
        <v>18</v>
      </c>
      <c r="R3" s="8" t="s">
        <v>18</v>
      </c>
      <c r="S3" s="8" t="s">
        <v>18</v>
      </c>
      <c r="T3" s="8" t="s">
        <v>18</v>
      </c>
      <c r="U3" s="8" t="s">
        <v>18</v>
      </c>
      <c r="V3" s="8" t="s">
        <v>18</v>
      </c>
      <c r="W3" s="8" t="s">
        <v>18</v>
      </c>
      <c r="X3" s="8" t="s">
        <v>18</v>
      </c>
      <c r="Y3" s="8" t="s">
        <v>18</v>
      </c>
      <c r="Z3" s="8" t="s">
        <v>18</v>
      </c>
      <c r="AA3" s="8" t="s">
        <v>18</v>
      </c>
      <c r="AB3" s="88" t="s">
        <v>18</v>
      </c>
      <c r="AC3" s="6" t="s">
        <v>18</v>
      </c>
      <c r="AD3" s="8" t="s">
        <v>18</v>
      </c>
      <c r="AE3" s="8" t="s">
        <v>18</v>
      </c>
      <c r="AF3" s="8" t="s">
        <v>18</v>
      </c>
      <c r="AG3" s="8" t="s">
        <v>18</v>
      </c>
      <c r="AH3" s="8" t="s">
        <v>18</v>
      </c>
      <c r="AI3" s="8" t="s">
        <v>18</v>
      </c>
      <c r="AJ3" s="8" t="s">
        <v>18</v>
      </c>
      <c r="AK3" s="8" t="s">
        <v>18</v>
      </c>
      <c r="AL3" s="8" t="s">
        <v>18</v>
      </c>
      <c r="AM3" s="8" t="s">
        <v>18</v>
      </c>
      <c r="AN3" s="8" t="s">
        <v>18</v>
      </c>
      <c r="AO3" s="8" t="s">
        <v>18</v>
      </c>
      <c r="AP3" s="8" t="s">
        <v>18</v>
      </c>
      <c r="AQ3" s="8" t="s">
        <v>18</v>
      </c>
      <c r="AR3" s="8" t="s">
        <v>18</v>
      </c>
      <c r="AS3" s="8" t="s">
        <v>18</v>
      </c>
      <c r="AT3" s="8" t="s">
        <v>18</v>
      </c>
      <c r="AU3" s="88" t="s">
        <v>18</v>
      </c>
      <c r="AV3" s="6" t="s">
        <v>18</v>
      </c>
      <c r="AW3" s="8" t="s">
        <v>18</v>
      </c>
      <c r="AX3" s="8" t="s">
        <v>18</v>
      </c>
      <c r="AY3" s="8" t="s">
        <v>18</v>
      </c>
      <c r="AZ3" s="8" t="s">
        <v>64</v>
      </c>
      <c r="BA3" s="8" t="s">
        <v>18</v>
      </c>
      <c r="BB3" s="8" t="s">
        <v>18</v>
      </c>
      <c r="BC3" s="8" t="s">
        <v>18</v>
      </c>
      <c r="BD3" s="8" t="s">
        <v>18</v>
      </c>
      <c r="BE3" s="8" t="s">
        <v>18</v>
      </c>
      <c r="BF3" s="8" t="s">
        <v>18</v>
      </c>
      <c r="BG3" s="8" t="s">
        <v>18</v>
      </c>
      <c r="BH3" s="8" t="s">
        <v>18</v>
      </c>
      <c r="BI3" s="8" t="s">
        <v>18</v>
      </c>
      <c r="BJ3" s="8" t="s">
        <v>18</v>
      </c>
      <c r="BK3" s="8" t="s">
        <v>19</v>
      </c>
      <c r="BL3" s="8" t="s">
        <v>19</v>
      </c>
      <c r="BM3" s="8" t="s">
        <v>20</v>
      </c>
      <c r="BN3" s="8"/>
      <c r="BO3" s="9"/>
    </row>
    <row r="4" spans="1:67" x14ac:dyDescent="0.25">
      <c r="A4" s="126" t="s">
        <v>21</v>
      </c>
      <c r="B4" s="123"/>
      <c r="C4" s="14"/>
      <c r="D4" s="14"/>
      <c r="E4" s="14"/>
      <c r="F4" s="14"/>
      <c r="G4" s="14"/>
      <c r="H4" s="14"/>
      <c r="I4" s="15"/>
      <c r="J4" s="119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117"/>
      <c r="AC4" s="74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8"/>
      <c r="AV4" s="93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x14ac:dyDescent="0.25">
      <c r="A5" s="115" t="s">
        <v>99</v>
      </c>
      <c r="B5" s="73"/>
      <c r="C5" s="30"/>
      <c r="D5" s="30"/>
      <c r="E5" s="30"/>
      <c r="F5" s="30"/>
      <c r="G5" s="30"/>
      <c r="H5" s="30"/>
      <c r="I5" s="55"/>
      <c r="J5" s="10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105"/>
      <c r="AC5" s="73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105"/>
      <c r="AV5" s="63"/>
      <c r="AW5" s="64"/>
      <c r="AX5" s="64"/>
      <c r="AY5" s="64"/>
      <c r="AZ5" s="64"/>
      <c r="BA5" s="64"/>
      <c r="BB5" s="64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55"/>
    </row>
    <row r="6" spans="1:67" x14ac:dyDescent="0.25">
      <c r="A6" s="76">
        <v>44237</v>
      </c>
      <c r="B6" s="73"/>
      <c r="C6" s="30">
        <v>7.63</v>
      </c>
      <c r="D6" s="30">
        <v>211</v>
      </c>
      <c r="E6" s="30"/>
      <c r="F6" s="30">
        <v>137</v>
      </c>
      <c r="G6" s="30"/>
      <c r="H6" s="30"/>
      <c r="I6" s="55">
        <v>0.4</v>
      </c>
      <c r="J6" s="100">
        <v>0.04</v>
      </c>
      <c r="K6" s="30"/>
      <c r="L6" s="30"/>
      <c r="M6" s="30"/>
      <c r="N6" s="30" t="s">
        <v>90</v>
      </c>
      <c r="O6" s="30" t="s">
        <v>26</v>
      </c>
      <c r="P6" s="30" t="s">
        <v>22</v>
      </c>
      <c r="Q6" s="30" t="s">
        <v>22</v>
      </c>
      <c r="R6" s="30"/>
      <c r="S6" s="30" t="s">
        <v>90</v>
      </c>
      <c r="T6" s="30" t="s">
        <v>22</v>
      </c>
      <c r="U6" s="30">
        <v>0.02</v>
      </c>
      <c r="V6" s="30" t="s">
        <v>26</v>
      </c>
      <c r="W6" s="30" t="s">
        <v>22</v>
      </c>
      <c r="X6" s="30"/>
      <c r="Y6" s="30" t="s">
        <v>91</v>
      </c>
      <c r="Z6" s="30"/>
      <c r="AA6" s="30"/>
      <c r="AB6" s="105">
        <v>8.0000000000000002E-3</v>
      </c>
      <c r="AC6" s="73">
        <v>0.25</v>
      </c>
      <c r="AD6" s="30"/>
      <c r="AE6" s="30" t="s">
        <v>22</v>
      </c>
      <c r="AF6" s="30"/>
      <c r="AG6" s="30" t="s">
        <v>90</v>
      </c>
      <c r="AH6" s="30">
        <v>1E-4</v>
      </c>
      <c r="AI6" s="30" t="s">
        <v>22</v>
      </c>
      <c r="AJ6" s="30" t="s">
        <v>22</v>
      </c>
      <c r="AK6" s="30">
        <v>1E-3</v>
      </c>
      <c r="AL6" s="30">
        <v>0.18</v>
      </c>
      <c r="AM6" s="30" t="s">
        <v>22</v>
      </c>
      <c r="AN6" s="30">
        <v>2.1999999999999999E-2</v>
      </c>
      <c r="AO6" s="30" t="s">
        <v>26</v>
      </c>
      <c r="AP6" s="30" t="s">
        <v>22</v>
      </c>
      <c r="AQ6" s="30" t="s">
        <v>22</v>
      </c>
      <c r="AR6" s="30" t="s">
        <v>91</v>
      </c>
      <c r="AS6" s="30"/>
      <c r="AT6" s="30"/>
      <c r="AU6" s="105">
        <v>7.0000000000000001E-3</v>
      </c>
      <c r="AV6" s="63">
        <v>104</v>
      </c>
      <c r="AW6" s="64">
        <v>104</v>
      </c>
      <c r="AX6" s="64" t="s">
        <v>89</v>
      </c>
      <c r="AY6" s="64" t="s">
        <v>89</v>
      </c>
      <c r="AZ6" s="64">
        <v>82</v>
      </c>
      <c r="BA6" s="64">
        <v>4</v>
      </c>
      <c r="BB6" s="64"/>
      <c r="BC6" s="30">
        <v>23</v>
      </c>
      <c r="BD6" s="30"/>
      <c r="BE6" s="30">
        <v>6</v>
      </c>
      <c r="BF6" s="30"/>
      <c r="BG6" s="30">
        <v>3</v>
      </c>
      <c r="BH6" s="30"/>
      <c r="BI6" s="30">
        <v>12</v>
      </c>
      <c r="BJ6" s="30"/>
      <c r="BK6" s="30">
        <v>2.19</v>
      </c>
      <c r="BL6" s="30">
        <v>2.2400000000000002</v>
      </c>
      <c r="BM6" s="30"/>
      <c r="BN6" s="30"/>
      <c r="BO6" s="55"/>
    </row>
    <row r="7" spans="1:67" x14ac:dyDescent="0.25">
      <c r="A7" s="76">
        <v>44272</v>
      </c>
      <c r="B7" s="73"/>
      <c r="C7" s="30">
        <v>7.13</v>
      </c>
      <c r="D7" s="30">
        <v>115</v>
      </c>
      <c r="E7" s="30"/>
      <c r="F7" s="30">
        <v>75</v>
      </c>
      <c r="G7" s="30"/>
      <c r="H7" s="30"/>
      <c r="I7" s="55">
        <v>0.9</v>
      </c>
      <c r="J7" s="100">
        <v>0.31</v>
      </c>
      <c r="K7" s="30"/>
      <c r="L7" s="30">
        <v>3.0000000000000001E-3</v>
      </c>
      <c r="M7" s="30"/>
      <c r="N7" s="30" t="s">
        <v>90</v>
      </c>
      <c r="O7" s="30" t="s">
        <v>26</v>
      </c>
      <c r="P7" s="30" t="s">
        <v>22</v>
      </c>
      <c r="Q7" s="30" t="s">
        <v>22</v>
      </c>
      <c r="R7" s="30"/>
      <c r="S7" s="30">
        <v>0.36</v>
      </c>
      <c r="T7" s="30" t="s">
        <v>22</v>
      </c>
      <c r="U7" s="30">
        <v>0.16900000000000001</v>
      </c>
      <c r="V7" s="30" t="s">
        <v>26</v>
      </c>
      <c r="W7" s="30">
        <v>2E-3</v>
      </c>
      <c r="X7" s="30">
        <v>1E-3</v>
      </c>
      <c r="Y7" s="30" t="s">
        <v>91</v>
      </c>
      <c r="Z7" s="30"/>
      <c r="AA7" s="30"/>
      <c r="AB7" s="105">
        <v>1.2E-2</v>
      </c>
      <c r="AC7" s="73">
        <v>2.21</v>
      </c>
      <c r="AD7" s="30"/>
      <c r="AE7" s="30">
        <v>4.0000000000000001E-3</v>
      </c>
      <c r="AF7" s="30"/>
      <c r="AG7" s="30" t="s">
        <v>90</v>
      </c>
      <c r="AH7" s="30" t="s">
        <v>26</v>
      </c>
      <c r="AI7" s="30" t="s">
        <v>22</v>
      </c>
      <c r="AJ7" s="30">
        <v>1E-3</v>
      </c>
      <c r="AK7" s="30" t="s">
        <v>22</v>
      </c>
      <c r="AL7" s="30">
        <v>1.3</v>
      </c>
      <c r="AM7" s="30" t="s">
        <v>22</v>
      </c>
      <c r="AN7" s="30">
        <v>0.192</v>
      </c>
      <c r="AO7" s="30" t="s">
        <v>26</v>
      </c>
      <c r="AP7" s="30">
        <v>2E-3</v>
      </c>
      <c r="AQ7" s="30">
        <v>1E-3</v>
      </c>
      <c r="AR7" s="30" t="s">
        <v>91</v>
      </c>
      <c r="AS7" s="30"/>
      <c r="AT7" s="30"/>
      <c r="AU7" s="105">
        <v>0.01</v>
      </c>
      <c r="AV7" s="73">
        <v>47</v>
      </c>
      <c r="AW7" s="30">
        <v>47</v>
      </c>
      <c r="AX7" s="64" t="s">
        <v>89</v>
      </c>
      <c r="AY7" s="64" t="s">
        <v>89</v>
      </c>
      <c r="AZ7" s="30">
        <v>28</v>
      </c>
      <c r="BA7" s="30">
        <v>4</v>
      </c>
      <c r="BB7" s="64"/>
      <c r="BC7" s="30">
        <v>8</v>
      </c>
      <c r="BD7" s="30"/>
      <c r="BE7" s="30">
        <v>2</v>
      </c>
      <c r="BF7" s="30"/>
      <c r="BG7" s="30">
        <v>3</v>
      </c>
      <c r="BH7" s="30"/>
      <c r="BI7" s="30">
        <v>10</v>
      </c>
      <c r="BJ7" s="30"/>
      <c r="BK7" s="30">
        <v>1.05</v>
      </c>
      <c r="BL7" s="30">
        <v>1.08</v>
      </c>
      <c r="BM7" s="30"/>
      <c r="BN7" s="30"/>
      <c r="BO7" s="55"/>
    </row>
    <row r="8" spans="1:67" x14ac:dyDescent="0.25">
      <c r="A8" s="76">
        <v>44294</v>
      </c>
      <c r="B8" s="73"/>
      <c r="C8" s="30">
        <v>7.42</v>
      </c>
      <c r="D8" s="30">
        <v>115</v>
      </c>
      <c r="E8" s="30"/>
      <c r="F8" s="30">
        <v>75</v>
      </c>
      <c r="G8" s="30"/>
      <c r="H8" s="30"/>
      <c r="I8" s="55">
        <v>0.9</v>
      </c>
      <c r="J8" s="100">
        <v>0.28000000000000003</v>
      </c>
      <c r="K8" s="30"/>
      <c r="L8" s="30">
        <v>3.0000000000000001E-3</v>
      </c>
      <c r="M8" s="30"/>
      <c r="N8" s="30" t="s">
        <v>90</v>
      </c>
      <c r="O8" s="30" t="s">
        <v>26</v>
      </c>
      <c r="P8" s="30" t="s">
        <v>22</v>
      </c>
      <c r="Q8" s="30" t="s">
        <v>22</v>
      </c>
      <c r="R8" s="30">
        <v>3.0000000000000001E-3</v>
      </c>
      <c r="S8" s="30">
        <v>0.68</v>
      </c>
      <c r="T8" s="30" t="s">
        <v>22</v>
      </c>
      <c r="U8" s="30">
        <v>0.115</v>
      </c>
      <c r="V8" s="30" t="s">
        <v>26</v>
      </c>
      <c r="W8" s="30">
        <v>1E-3</v>
      </c>
      <c r="X8" s="30">
        <v>2E-3</v>
      </c>
      <c r="Y8" s="30" t="s">
        <v>91</v>
      </c>
      <c r="Z8" s="30"/>
      <c r="AA8" s="30"/>
      <c r="AB8" s="105">
        <v>2.8000000000000001E-2</v>
      </c>
      <c r="AC8" s="73">
        <v>0.42</v>
      </c>
      <c r="AD8" s="30"/>
      <c r="AE8" s="30">
        <v>3.0000000000000001E-3</v>
      </c>
      <c r="AF8" s="30"/>
      <c r="AG8" s="30" t="s">
        <v>90</v>
      </c>
      <c r="AH8" s="30" t="s">
        <v>26</v>
      </c>
      <c r="AI8" s="30" t="s">
        <v>22</v>
      </c>
      <c r="AJ8" s="30" t="s">
        <v>22</v>
      </c>
      <c r="AK8" s="30" t="s">
        <v>22</v>
      </c>
      <c r="AL8" s="30">
        <v>0.9</v>
      </c>
      <c r="AM8" s="30" t="s">
        <v>22</v>
      </c>
      <c r="AN8" s="30">
        <v>9.9000000000000005E-2</v>
      </c>
      <c r="AO8" s="30" t="s">
        <v>26</v>
      </c>
      <c r="AP8" s="30">
        <v>1E-3</v>
      </c>
      <c r="AQ8" s="30" t="s">
        <v>22</v>
      </c>
      <c r="AR8" s="30" t="s">
        <v>91</v>
      </c>
      <c r="AS8" s="30"/>
      <c r="AT8" s="30"/>
      <c r="AU8" s="105">
        <v>5.0000000000000001E-3</v>
      </c>
      <c r="AV8" s="73">
        <v>57</v>
      </c>
      <c r="AW8" s="30">
        <v>57</v>
      </c>
      <c r="AX8" s="64" t="s">
        <v>89</v>
      </c>
      <c r="AY8" s="64" t="s">
        <v>89</v>
      </c>
      <c r="AZ8" s="30">
        <v>37</v>
      </c>
      <c r="BA8" s="30">
        <v>4</v>
      </c>
      <c r="BB8" s="64"/>
      <c r="BC8" s="30">
        <v>10</v>
      </c>
      <c r="BD8" s="30"/>
      <c r="BE8" s="30">
        <v>3</v>
      </c>
      <c r="BF8" s="30"/>
      <c r="BG8" s="30">
        <v>4</v>
      </c>
      <c r="BH8" s="30"/>
      <c r="BI8" s="30">
        <v>12</v>
      </c>
      <c r="BJ8" s="30"/>
      <c r="BK8" s="30">
        <v>1.25</v>
      </c>
      <c r="BL8" s="30">
        <v>1.37</v>
      </c>
      <c r="BM8" s="30"/>
      <c r="BN8" s="30"/>
      <c r="BO8" s="55"/>
    </row>
    <row r="9" spans="1:67" x14ac:dyDescent="0.25">
      <c r="A9" s="76">
        <v>44329</v>
      </c>
      <c r="B9" s="73"/>
      <c r="C9" s="30">
        <v>7.49</v>
      </c>
      <c r="D9" s="30">
        <v>128</v>
      </c>
      <c r="E9" s="30"/>
      <c r="F9" s="30">
        <v>83</v>
      </c>
      <c r="G9" s="30"/>
      <c r="H9" s="30"/>
      <c r="I9" s="55">
        <v>1</v>
      </c>
      <c r="J9" s="100">
        <v>7.0000000000000007E-2</v>
      </c>
      <c r="K9" s="30"/>
      <c r="L9" s="30">
        <v>1E-3</v>
      </c>
      <c r="M9" s="30"/>
      <c r="N9" s="30" t="s">
        <v>90</v>
      </c>
      <c r="O9" s="30" t="s">
        <v>26</v>
      </c>
      <c r="P9" s="30" t="s">
        <v>22</v>
      </c>
      <c r="Q9" s="30" t="s">
        <v>22</v>
      </c>
      <c r="R9" s="30"/>
      <c r="S9" s="30">
        <v>0.42</v>
      </c>
      <c r="T9" s="30" t="s">
        <v>22</v>
      </c>
      <c r="U9" s="30">
        <v>8.2000000000000003E-2</v>
      </c>
      <c r="V9" s="30" t="s">
        <v>26</v>
      </c>
      <c r="W9" s="30">
        <v>1E-3</v>
      </c>
      <c r="X9" s="30"/>
      <c r="Y9" s="30" t="s">
        <v>91</v>
      </c>
      <c r="Z9" s="30"/>
      <c r="AA9" s="30"/>
      <c r="AB9" s="105"/>
      <c r="AC9" s="73">
        <v>0.24</v>
      </c>
      <c r="AD9" s="30"/>
      <c r="AE9" s="30">
        <v>2E-3</v>
      </c>
      <c r="AF9" s="30"/>
      <c r="AG9" s="30" t="s">
        <v>90</v>
      </c>
      <c r="AH9" s="30" t="s">
        <v>26</v>
      </c>
      <c r="AI9" s="30" t="s">
        <v>22</v>
      </c>
      <c r="AJ9" s="30" t="s">
        <v>22</v>
      </c>
      <c r="AK9" s="30" t="s">
        <v>22</v>
      </c>
      <c r="AL9" s="30">
        <v>0.85</v>
      </c>
      <c r="AM9" s="30" t="s">
        <v>22</v>
      </c>
      <c r="AN9" s="30">
        <v>0.106</v>
      </c>
      <c r="AO9" s="30" t="s">
        <v>26</v>
      </c>
      <c r="AP9" s="30">
        <v>1E-3</v>
      </c>
      <c r="AQ9" s="30" t="s">
        <v>22</v>
      </c>
      <c r="AR9" s="30" t="s">
        <v>91</v>
      </c>
      <c r="AS9" s="30"/>
      <c r="AT9" s="30"/>
      <c r="AU9" s="105" t="s">
        <v>23</v>
      </c>
      <c r="AV9" s="73">
        <v>56</v>
      </c>
      <c r="AW9" s="30">
        <v>56</v>
      </c>
      <c r="AX9" s="64" t="s">
        <v>89</v>
      </c>
      <c r="AY9" s="64" t="s">
        <v>89</v>
      </c>
      <c r="AZ9" s="30">
        <v>37</v>
      </c>
      <c r="BA9" s="30">
        <v>4</v>
      </c>
      <c r="BB9" s="64"/>
      <c r="BC9" s="30">
        <v>10</v>
      </c>
      <c r="BD9" s="30"/>
      <c r="BE9" s="30">
        <v>3</v>
      </c>
      <c r="BF9" s="30"/>
      <c r="BG9" s="30">
        <v>3</v>
      </c>
      <c r="BH9" s="30"/>
      <c r="BI9" s="30">
        <v>10</v>
      </c>
      <c r="BJ9" s="30"/>
      <c r="BK9" s="30">
        <v>1.23</v>
      </c>
      <c r="BL9" s="30">
        <v>1.26</v>
      </c>
      <c r="BM9" s="30"/>
      <c r="BN9" s="30"/>
      <c r="BO9" s="55"/>
    </row>
    <row r="10" spans="1:67" x14ac:dyDescent="0.25">
      <c r="A10" s="76">
        <v>44359</v>
      </c>
      <c r="B10" s="73"/>
      <c r="C10" s="30"/>
      <c r="D10" s="30"/>
      <c r="E10" s="30"/>
      <c r="F10" s="30"/>
      <c r="G10" s="30"/>
      <c r="H10" s="30">
        <v>1</v>
      </c>
      <c r="I10" s="55"/>
      <c r="J10" s="100">
        <v>0.03</v>
      </c>
      <c r="K10" s="30"/>
      <c r="L10" s="30">
        <v>1E-3</v>
      </c>
      <c r="M10" s="30"/>
      <c r="N10" s="30" t="s">
        <v>90</v>
      </c>
      <c r="O10" s="30" t="s">
        <v>26</v>
      </c>
      <c r="P10" s="30" t="s">
        <v>22</v>
      </c>
      <c r="Q10" s="30" t="s">
        <v>22</v>
      </c>
      <c r="R10" s="30">
        <v>2E-3</v>
      </c>
      <c r="S10" s="30">
        <v>0.39</v>
      </c>
      <c r="T10" s="30" t="s">
        <v>22</v>
      </c>
      <c r="U10" s="30">
        <v>6.5000000000000002E-2</v>
      </c>
      <c r="V10" s="30" t="s">
        <v>26</v>
      </c>
      <c r="W10" s="30">
        <v>1E-3</v>
      </c>
      <c r="X10" s="30"/>
      <c r="Y10" s="30" t="s">
        <v>91</v>
      </c>
      <c r="Z10" s="30"/>
      <c r="AA10" s="30"/>
      <c r="AB10" s="105"/>
      <c r="AC10" s="73">
        <v>0.09</v>
      </c>
      <c r="AD10" s="30"/>
      <c r="AE10" s="30">
        <v>2E-3</v>
      </c>
      <c r="AF10" s="30"/>
      <c r="AG10" s="30" t="s">
        <v>90</v>
      </c>
      <c r="AH10" s="30" t="s">
        <v>26</v>
      </c>
      <c r="AI10" s="30" t="s">
        <v>22</v>
      </c>
      <c r="AJ10" s="30" t="s">
        <v>22</v>
      </c>
      <c r="AK10" s="30" t="s">
        <v>22</v>
      </c>
      <c r="AL10" s="30">
        <v>0.92</v>
      </c>
      <c r="AM10" s="30" t="s">
        <v>22</v>
      </c>
      <c r="AN10" s="30">
        <v>0.10199999999999999</v>
      </c>
      <c r="AO10" s="30" t="s">
        <v>26</v>
      </c>
      <c r="AP10" s="30">
        <v>2E-3</v>
      </c>
      <c r="AQ10" s="30" t="s">
        <v>22</v>
      </c>
      <c r="AR10" s="30" t="s">
        <v>91</v>
      </c>
      <c r="AS10" s="30"/>
      <c r="AT10" s="30"/>
      <c r="AU10" s="105" t="s">
        <v>23</v>
      </c>
      <c r="AV10" s="73"/>
      <c r="AW10" s="30"/>
      <c r="AX10" s="64"/>
      <c r="AY10" s="64"/>
      <c r="AZ10" s="30">
        <v>46</v>
      </c>
      <c r="BA10" s="30">
        <v>6</v>
      </c>
      <c r="BB10" s="64"/>
      <c r="BC10" s="30">
        <v>12</v>
      </c>
      <c r="BD10" s="30"/>
      <c r="BE10" s="30">
        <v>4</v>
      </c>
      <c r="BF10" s="30"/>
      <c r="BG10" s="30">
        <v>3</v>
      </c>
      <c r="BH10" s="30"/>
      <c r="BI10" s="30">
        <v>13</v>
      </c>
      <c r="BJ10" s="30"/>
      <c r="BK10" s="30"/>
      <c r="BL10" s="30"/>
      <c r="BM10" s="30"/>
      <c r="BN10" s="30"/>
      <c r="BO10" s="55"/>
    </row>
    <row r="11" spans="1:67" x14ac:dyDescent="0.25">
      <c r="A11" s="76">
        <v>44391</v>
      </c>
      <c r="B11" s="73"/>
      <c r="C11" s="30"/>
      <c r="D11" s="30"/>
      <c r="E11" s="30"/>
      <c r="F11" s="30"/>
      <c r="G11" s="30"/>
      <c r="H11" s="30">
        <v>2</v>
      </c>
      <c r="I11" s="55"/>
      <c r="J11" s="100">
        <v>0.04</v>
      </c>
      <c r="K11" s="30"/>
      <c r="L11" s="30"/>
      <c r="M11" s="30"/>
      <c r="N11" s="30" t="s">
        <v>90</v>
      </c>
      <c r="O11" s="30" t="s">
        <v>26</v>
      </c>
      <c r="P11" s="30" t="s">
        <v>22</v>
      </c>
      <c r="Q11" s="30" t="s">
        <v>22</v>
      </c>
      <c r="R11" s="30"/>
      <c r="S11" s="30">
        <v>0.1</v>
      </c>
      <c r="T11" s="30" t="s">
        <v>22</v>
      </c>
      <c r="U11" s="30">
        <v>6.8000000000000005E-2</v>
      </c>
      <c r="V11" s="30" t="s">
        <v>26</v>
      </c>
      <c r="W11" s="30">
        <v>1E-3</v>
      </c>
      <c r="X11" s="30"/>
      <c r="Y11" s="30" t="s">
        <v>91</v>
      </c>
      <c r="Z11" s="30"/>
      <c r="AA11" s="30"/>
      <c r="AB11" s="105"/>
      <c r="AC11" s="73">
        <v>0.03</v>
      </c>
      <c r="AD11" s="30"/>
      <c r="AE11" s="30" t="s">
        <v>22</v>
      </c>
      <c r="AF11" s="30"/>
      <c r="AG11" s="30" t="s">
        <v>90</v>
      </c>
      <c r="AH11" s="30" t="s">
        <v>26</v>
      </c>
      <c r="AI11" s="30" t="s">
        <v>22</v>
      </c>
      <c r="AJ11" s="30" t="s">
        <v>22</v>
      </c>
      <c r="AK11" s="30" t="s">
        <v>22</v>
      </c>
      <c r="AL11" s="30">
        <v>0.23</v>
      </c>
      <c r="AM11" s="30" t="s">
        <v>22</v>
      </c>
      <c r="AN11" s="30">
        <v>0.1</v>
      </c>
      <c r="AO11" s="30" t="s">
        <v>26</v>
      </c>
      <c r="AP11" s="30">
        <v>1E-3</v>
      </c>
      <c r="AQ11" s="30" t="s">
        <v>22</v>
      </c>
      <c r="AR11" s="30" t="s">
        <v>91</v>
      </c>
      <c r="AS11" s="30"/>
      <c r="AT11" s="30"/>
      <c r="AU11" s="105" t="s">
        <v>23</v>
      </c>
      <c r="AV11" s="73"/>
      <c r="AW11" s="30"/>
      <c r="AX11" s="64"/>
      <c r="AY11" s="64"/>
      <c r="AZ11" s="30">
        <v>56</v>
      </c>
      <c r="BA11" s="30">
        <v>8</v>
      </c>
      <c r="BB11" s="64"/>
      <c r="BC11" s="30">
        <v>14</v>
      </c>
      <c r="BD11" s="30"/>
      <c r="BE11" s="30">
        <v>5</v>
      </c>
      <c r="BF11" s="30"/>
      <c r="BG11" s="30">
        <v>3</v>
      </c>
      <c r="BH11" s="30"/>
      <c r="BI11" s="30">
        <v>16</v>
      </c>
      <c r="BJ11" s="30"/>
      <c r="BK11" s="30"/>
      <c r="BL11" s="30"/>
      <c r="BM11" s="30"/>
      <c r="BN11" s="30"/>
      <c r="BO11" s="55"/>
    </row>
    <row r="12" spans="1:67" x14ac:dyDescent="0.25">
      <c r="A12" s="76">
        <v>44425</v>
      </c>
      <c r="B12" s="73"/>
      <c r="C12" s="30">
        <v>7.88</v>
      </c>
      <c r="D12" s="30">
        <v>203</v>
      </c>
      <c r="E12" s="30"/>
      <c r="F12" s="30">
        <v>132</v>
      </c>
      <c r="G12" s="30"/>
      <c r="H12" s="30">
        <v>2</v>
      </c>
      <c r="I12" s="55">
        <v>1.6</v>
      </c>
      <c r="J12" s="100">
        <v>7.0000000000000007E-2</v>
      </c>
      <c r="K12" s="30"/>
      <c r="L12" s="30"/>
      <c r="M12" s="30"/>
      <c r="N12" s="30" t="s">
        <v>90</v>
      </c>
      <c r="O12" s="30" t="s">
        <v>26</v>
      </c>
      <c r="P12" s="30" t="s">
        <v>22</v>
      </c>
      <c r="Q12" s="30" t="s">
        <v>22</v>
      </c>
      <c r="R12" s="30"/>
      <c r="S12" s="30">
        <v>0.12</v>
      </c>
      <c r="T12" s="30" t="s">
        <v>22</v>
      </c>
      <c r="U12" s="30">
        <v>0.14499999999999999</v>
      </c>
      <c r="V12" s="30" t="s">
        <v>26</v>
      </c>
      <c r="W12" s="30">
        <v>2E-3</v>
      </c>
      <c r="X12" s="30"/>
      <c r="Y12" s="30" t="s">
        <v>91</v>
      </c>
      <c r="Z12" s="30"/>
      <c r="AA12" s="30"/>
      <c r="AB12" s="105"/>
      <c r="AC12" s="73">
        <v>0.03</v>
      </c>
      <c r="AD12" s="30"/>
      <c r="AE12" s="30" t="s">
        <v>22</v>
      </c>
      <c r="AF12" s="30"/>
      <c r="AG12" s="30" t="s">
        <v>90</v>
      </c>
      <c r="AH12" s="30" t="s">
        <v>26</v>
      </c>
      <c r="AI12" s="30" t="s">
        <v>22</v>
      </c>
      <c r="AJ12" s="30" t="s">
        <v>22</v>
      </c>
      <c r="AK12" s="30" t="s">
        <v>22</v>
      </c>
      <c r="AL12" s="30">
        <v>0.2</v>
      </c>
      <c r="AM12" s="30" t="s">
        <v>22</v>
      </c>
      <c r="AN12" s="30">
        <v>0.13800000000000001</v>
      </c>
      <c r="AO12" s="30" t="s">
        <v>26</v>
      </c>
      <c r="AP12" s="30">
        <v>2E-3</v>
      </c>
      <c r="AQ12" s="30" t="s">
        <v>22</v>
      </c>
      <c r="AR12" s="30" t="s">
        <v>91</v>
      </c>
      <c r="AS12" s="30"/>
      <c r="AT12" s="30"/>
      <c r="AU12" s="105" t="s">
        <v>23</v>
      </c>
      <c r="AV12" s="73">
        <v>90</v>
      </c>
      <c r="AW12" s="30">
        <v>90</v>
      </c>
      <c r="AX12" s="64" t="s">
        <v>89</v>
      </c>
      <c r="AY12" s="64" t="s">
        <v>89</v>
      </c>
      <c r="AZ12" s="30">
        <v>65</v>
      </c>
      <c r="BA12" s="30">
        <v>9</v>
      </c>
      <c r="BB12" s="64"/>
      <c r="BC12" s="30">
        <v>16</v>
      </c>
      <c r="BD12" s="30"/>
      <c r="BE12" s="30">
        <v>6</v>
      </c>
      <c r="BF12" s="30"/>
      <c r="BG12" s="30">
        <v>3</v>
      </c>
      <c r="BH12" s="30"/>
      <c r="BI12" s="30">
        <v>21</v>
      </c>
      <c r="BJ12" s="30"/>
      <c r="BK12" s="30">
        <v>2.09</v>
      </c>
      <c r="BL12" s="30">
        <v>2.2799999999999998</v>
      </c>
      <c r="BM12" s="30"/>
      <c r="BN12" s="30"/>
      <c r="BO12" s="55"/>
    </row>
    <row r="13" spans="1:67" x14ac:dyDescent="0.25">
      <c r="A13" s="76">
        <v>44452</v>
      </c>
      <c r="B13" s="73"/>
      <c r="C13" s="30">
        <v>7.93</v>
      </c>
      <c r="D13" s="30">
        <v>234</v>
      </c>
      <c r="E13" s="30"/>
      <c r="F13" s="30">
        <v>152</v>
      </c>
      <c r="G13" s="30"/>
      <c r="H13" s="30">
        <v>2</v>
      </c>
      <c r="I13" s="55">
        <v>1.7</v>
      </c>
      <c r="J13" s="100">
        <v>0.28000000000000003</v>
      </c>
      <c r="K13" s="30"/>
      <c r="L13" s="30">
        <v>1E-3</v>
      </c>
      <c r="M13" s="30"/>
      <c r="N13" s="30" t="s">
        <v>90</v>
      </c>
      <c r="O13" s="30" t="s">
        <v>26</v>
      </c>
      <c r="P13" s="30" t="s">
        <v>22</v>
      </c>
      <c r="Q13" s="30" t="s">
        <v>22</v>
      </c>
      <c r="R13" s="30"/>
      <c r="S13" s="30">
        <v>0.21</v>
      </c>
      <c r="T13" s="30" t="s">
        <v>22</v>
      </c>
      <c r="U13" s="30">
        <v>0.23300000000000001</v>
      </c>
      <c r="V13" s="30" t="s">
        <v>26</v>
      </c>
      <c r="W13" s="30">
        <v>2E-3</v>
      </c>
      <c r="X13" s="30">
        <v>1E-3</v>
      </c>
      <c r="Y13" s="30" t="s">
        <v>91</v>
      </c>
      <c r="Z13" s="30"/>
      <c r="AA13" s="30"/>
      <c r="AB13" s="105"/>
      <c r="AC13" s="73">
        <v>0.09</v>
      </c>
      <c r="AD13" s="30"/>
      <c r="AE13" s="30">
        <v>1E-3</v>
      </c>
      <c r="AF13" s="30"/>
      <c r="AG13" s="30" t="s">
        <v>90</v>
      </c>
      <c r="AH13" s="30" t="s">
        <v>26</v>
      </c>
      <c r="AI13" s="30" t="s">
        <v>22</v>
      </c>
      <c r="AJ13" s="30" t="s">
        <v>22</v>
      </c>
      <c r="AK13" s="30" t="s">
        <v>22</v>
      </c>
      <c r="AL13" s="30">
        <v>0.26</v>
      </c>
      <c r="AM13" s="30" t="s">
        <v>22</v>
      </c>
      <c r="AN13" s="30">
        <v>0.29899999999999999</v>
      </c>
      <c r="AO13" s="30" t="s">
        <v>26</v>
      </c>
      <c r="AP13" s="30">
        <v>2E-3</v>
      </c>
      <c r="AQ13" s="30">
        <v>1E-3</v>
      </c>
      <c r="AR13" s="30" t="s">
        <v>91</v>
      </c>
      <c r="AS13" s="30"/>
      <c r="AT13" s="30"/>
      <c r="AU13" s="105" t="s">
        <v>23</v>
      </c>
      <c r="AV13" s="73">
        <v>102</v>
      </c>
      <c r="AW13" s="30">
        <v>102</v>
      </c>
      <c r="AX13" s="64" t="s">
        <v>89</v>
      </c>
      <c r="AY13" s="64" t="s">
        <v>89</v>
      </c>
      <c r="AZ13" s="30">
        <v>72</v>
      </c>
      <c r="BA13" s="30">
        <v>9</v>
      </c>
      <c r="BB13" s="64"/>
      <c r="BC13" s="30">
        <v>19</v>
      </c>
      <c r="BD13" s="30"/>
      <c r="BE13" s="30">
        <v>6</v>
      </c>
      <c r="BF13" s="30"/>
      <c r="BG13" s="30">
        <v>4</v>
      </c>
      <c r="BH13" s="30"/>
      <c r="BI13" s="30">
        <v>21</v>
      </c>
      <c r="BJ13" s="30"/>
      <c r="BK13" s="30">
        <v>2.33</v>
      </c>
      <c r="BL13" s="30">
        <v>2.46</v>
      </c>
      <c r="BM13" s="30"/>
      <c r="BN13" s="30"/>
      <c r="BO13" s="55"/>
    </row>
    <row r="14" spans="1:67" x14ac:dyDescent="0.25">
      <c r="A14" s="76">
        <v>44453</v>
      </c>
      <c r="B14" s="73"/>
      <c r="C14" s="30">
        <v>7.96</v>
      </c>
      <c r="D14" s="30">
        <v>173</v>
      </c>
      <c r="E14" s="30"/>
      <c r="F14" s="30">
        <v>129</v>
      </c>
      <c r="G14" s="30"/>
      <c r="H14" s="30"/>
      <c r="I14" s="55">
        <v>1.8</v>
      </c>
      <c r="J14" s="100">
        <v>0.01</v>
      </c>
      <c r="K14" s="30"/>
      <c r="L14" s="30">
        <v>2E-3</v>
      </c>
      <c r="M14" s="30"/>
      <c r="N14" s="30" t="s">
        <v>90</v>
      </c>
      <c r="O14" s="30" t="s">
        <v>26</v>
      </c>
      <c r="P14" s="30" t="s">
        <v>22</v>
      </c>
      <c r="Q14" s="30">
        <v>1E-3</v>
      </c>
      <c r="R14" s="30"/>
      <c r="S14" s="30">
        <v>0.5</v>
      </c>
      <c r="T14" s="30" t="s">
        <v>22</v>
      </c>
      <c r="U14" s="30">
        <v>0.35599999999999998</v>
      </c>
      <c r="V14" s="30" t="s">
        <v>26</v>
      </c>
      <c r="W14" s="30">
        <v>3.0000000000000001E-3</v>
      </c>
      <c r="X14" s="30"/>
      <c r="Y14" s="30" t="s">
        <v>91</v>
      </c>
      <c r="Z14" s="30"/>
      <c r="AA14" s="30"/>
      <c r="AB14" s="105"/>
      <c r="AC14" s="73">
        <v>0.16</v>
      </c>
      <c r="AD14" s="30"/>
      <c r="AE14" s="30">
        <v>2E-3</v>
      </c>
      <c r="AF14" s="30"/>
      <c r="AG14" s="30" t="s">
        <v>90</v>
      </c>
      <c r="AH14" s="30" t="s">
        <v>26</v>
      </c>
      <c r="AI14" s="30" t="s">
        <v>22</v>
      </c>
      <c r="AJ14" s="30">
        <v>2E-3</v>
      </c>
      <c r="AK14" s="30" t="s">
        <v>22</v>
      </c>
      <c r="AL14" s="30">
        <v>1.1499999999999999</v>
      </c>
      <c r="AM14" s="30" t="s">
        <v>22</v>
      </c>
      <c r="AN14" s="30">
        <v>0.42899999999999999</v>
      </c>
      <c r="AO14" s="30" t="s">
        <v>26</v>
      </c>
      <c r="AP14" s="30">
        <v>3.0000000000000001E-3</v>
      </c>
      <c r="AQ14" s="30" t="s">
        <v>22</v>
      </c>
      <c r="AR14" s="30" t="s">
        <v>91</v>
      </c>
      <c r="AS14" s="30"/>
      <c r="AT14" s="30"/>
      <c r="AU14" s="105" t="s">
        <v>23</v>
      </c>
      <c r="AV14" s="73">
        <v>71</v>
      </c>
      <c r="AW14" s="30">
        <v>71</v>
      </c>
      <c r="AX14" s="64" t="s">
        <v>89</v>
      </c>
      <c r="AY14" s="64" t="s">
        <v>89</v>
      </c>
      <c r="AZ14" s="30">
        <v>46</v>
      </c>
      <c r="BA14" s="30">
        <v>9</v>
      </c>
      <c r="BB14" s="64"/>
      <c r="BC14" s="30">
        <v>10</v>
      </c>
      <c r="BD14" s="30"/>
      <c r="BE14" s="30">
        <v>5</v>
      </c>
      <c r="BF14" s="30"/>
      <c r="BG14" s="30">
        <v>3</v>
      </c>
      <c r="BH14" s="30"/>
      <c r="BI14" s="30">
        <v>19</v>
      </c>
      <c r="BJ14" s="30"/>
      <c r="BK14" s="30">
        <v>1.71</v>
      </c>
      <c r="BL14" s="30">
        <v>1.81</v>
      </c>
      <c r="BM14" s="30"/>
      <c r="BN14" s="30"/>
      <c r="BO14" s="55"/>
    </row>
    <row r="15" spans="1:67" x14ac:dyDescent="0.25">
      <c r="A15" s="76">
        <v>44573</v>
      </c>
      <c r="B15" s="73"/>
      <c r="C15" s="30">
        <v>8.0399999999999991</v>
      </c>
      <c r="D15" s="30">
        <v>334</v>
      </c>
      <c r="E15" s="30"/>
      <c r="F15" s="30">
        <v>217</v>
      </c>
      <c r="G15" s="30"/>
      <c r="H15" s="30">
        <v>2</v>
      </c>
      <c r="I15" s="55">
        <v>1.8</v>
      </c>
      <c r="J15" s="100">
        <v>0.02</v>
      </c>
      <c r="K15" s="30"/>
      <c r="L15" s="30">
        <v>2E-3</v>
      </c>
      <c r="M15" s="30"/>
      <c r="N15" s="30" t="s">
        <v>90</v>
      </c>
      <c r="O15" s="30" t="s">
        <v>26</v>
      </c>
      <c r="P15" s="30" t="s">
        <v>22</v>
      </c>
      <c r="Q15" s="30" t="s">
        <v>22</v>
      </c>
      <c r="R15" s="30"/>
      <c r="S15" s="30">
        <v>0.08</v>
      </c>
      <c r="T15" s="30" t="s">
        <v>22</v>
      </c>
      <c r="U15" s="30">
        <v>0.28699999999999998</v>
      </c>
      <c r="V15" s="30" t="s">
        <v>26</v>
      </c>
      <c r="W15" s="30">
        <v>2E-3</v>
      </c>
      <c r="X15" s="30">
        <v>2E-3</v>
      </c>
      <c r="Y15" s="30" t="s">
        <v>91</v>
      </c>
      <c r="Z15" s="30"/>
      <c r="AA15" s="30"/>
      <c r="AB15" s="105"/>
      <c r="AC15" s="73">
        <v>0.22</v>
      </c>
      <c r="AD15" s="30"/>
      <c r="AE15" s="30">
        <v>2E-3</v>
      </c>
      <c r="AF15" s="30"/>
      <c r="AG15" s="30" t="s">
        <v>90</v>
      </c>
      <c r="AH15" s="30" t="s">
        <v>26</v>
      </c>
      <c r="AI15" s="30" t="s">
        <v>22</v>
      </c>
      <c r="AJ15" s="30">
        <v>1E-3</v>
      </c>
      <c r="AK15" s="30" t="s">
        <v>22</v>
      </c>
      <c r="AL15" s="30">
        <v>0.38</v>
      </c>
      <c r="AM15" s="30" t="s">
        <v>22</v>
      </c>
      <c r="AN15" s="30">
        <v>0.41299999999999998</v>
      </c>
      <c r="AO15" s="30" t="s">
        <v>26</v>
      </c>
      <c r="AP15" s="30">
        <v>2E-3</v>
      </c>
      <c r="AQ15" s="30">
        <v>2E-3</v>
      </c>
      <c r="AR15" s="30" t="s">
        <v>91</v>
      </c>
      <c r="AS15" s="30"/>
      <c r="AT15" s="30"/>
      <c r="AU15" s="105">
        <v>7.0000000000000001E-3</v>
      </c>
      <c r="AV15" s="73">
        <v>139</v>
      </c>
      <c r="AW15" s="30">
        <v>139</v>
      </c>
      <c r="AX15" s="64" t="s">
        <v>89</v>
      </c>
      <c r="AY15" s="64" t="s">
        <v>89</v>
      </c>
      <c r="AZ15" s="30">
        <v>112</v>
      </c>
      <c r="BA15" s="30">
        <v>21</v>
      </c>
      <c r="BB15" s="64"/>
      <c r="BC15" s="30">
        <v>30</v>
      </c>
      <c r="BD15" s="30"/>
      <c r="BE15" s="30">
        <v>9</v>
      </c>
      <c r="BF15" s="30"/>
      <c r="BG15" s="30">
        <v>5</v>
      </c>
      <c r="BH15" s="30"/>
      <c r="BI15" s="30">
        <v>30</v>
      </c>
      <c r="BJ15" s="30"/>
      <c r="BK15" s="30">
        <v>3.41</v>
      </c>
      <c r="BL15" s="30">
        <v>3.67</v>
      </c>
      <c r="BM15" s="30"/>
      <c r="BN15" s="30"/>
      <c r="BO15" s="55"/>
    </row>
    <row r="16" spans="1:67" x14ac:dyDescent="0.25">
      <c r="A16" s="76">
        <v>44621</v>
      </c>
      <c r="B16" s="73"/>
      <c r="C16" s="30">
        <v>7.78</v>
      </c>
      <c r="D16" s="30">
        <v>120</v>
      </c>
      <c r="E16" s="30"/>
      <c r="F16" s="30">
        <v>84</v>
      </c>
      <c r="G16" s="30"/>
      <c r="H16" s="30"/>
      <c r="I16" s="55">
        <v>1</v>
      </c>
      <c r="J16" s="100">
        <v>0.03</v>
      </c>
      <c r="K16" s="30"/>
      <c r="L16" s="30">
        <v>2E-3</v>
      </c>
      <c r="M16" s="30"/>
      <c r="N16" s="30" t="s">
        <v>90</v>
      </c>
      <c r="O16" s="30" t="s">
        <v>26</v>
      </c>
      <c r="P16" s="30" t="s">
        <v>22</v>
      </c>
      <c r="Q16" s="30" t="s">
        <v>22</v>
      </c>
      <c r="R16" s="30"/>
      <c r="S16" s="30">
        <v>0.06</v>
      </c>
      <c r="T16" s="30" t="s">
        <v>22</v>
      </c>
      <c r="U16" s="30">
        <v>1.6E-2</v>
      </c>
      <c r="V16" s="30" t="s">
        <v>26</v>
      </c>
      <c r="W16" s="30">
        <v>2E-3</v>
      </c>
      <c r="X16" s="30"/>
      <c r="Y16" s="30" t="s">
        <v>91</v>
      </c>
      <c r="Z16" s="30"/>
      <c r="AA16" s="30"/>
      <c r="AB16" s="105"/>
      <c r="AC16" s="73">
        <v>9.82</v>
      </c>
      <c r="AD16" s="30"/>
      <c r="AE16" s="30">
        <v>6.0000000000000001E-3</v>
      </c>
      <c r="AF16" s="30"/>
      <c r="AG16" s="30" t="s">
        <v>90</v>
      </c>
      <c r="AH16" s="30" t="s">
        <v>26</v>
      </c>
      <c r="AI16" s="30">
        <v>2E-3</v>
      </c>
      <c r="AJ16" s="30">
        <v>2E-3</v>
      </c>
      <c r="AK16" s="30">
        <v>1E-3</v>
      </c>
      <c r="AL16" s="30">
        <v>2.5</v>
      </c>
      <c r="AM16" s="30">
        <v>3.0000000000000001E-3</v>
      </c>
      <c r="AN16" s="30">
        <v>0.38</v>
      </c>
      <c r="AO16" s="30" t="s">
        <v>26</v>
      </c>
      <c r="AP16" s="30">
        <v>2E-3</v>
      </c>
      <c r="AQ16" s="30">
        <v>2E-3</v>
      </c>
      <c r="AR16" s="30" t="s">
        <v>91</v>
      </c>
      <c r="AS16" s="30"/>
      <c r="AT16" s="30"/>
      <c r="AU16" s="105">
        <v>1.2E-2</v>
      </c>
      <c r="AV16" s="73">
        <v>49</v>
      </c>
      <c r="AW16" s="30">
        <v>49</v>
      </c>
      <c r="AX16" s="64" t="s">
        <v>89</v>
      </c>
      <c r="AY16" s="64" t="s">
        <v>89</v>
      </c>
      <c r="AZ16" s="30">
        <v>28</v>
      </c>
      <c r="BA16" s="30">
        <v>4</v>
      </c>
      <c r="BB16" s="64"/>
      <c r="BC16" s="30">
        <v>8</v>
      </c>
      <c r="BD16" s="30"/>
      <c r="BE16" s="30">
        <v>2</v>
      </c>
      <c r="BF16" s="30"/>
      <c r="BG16" s="30">
        <v>3</v>
      </c>
      <c r="BH16" s="30"/>
      <c r="BI16" s="30">
        <v>12</v>
      </c>
      <c r="BJ16" s="30"/>
      <c r="BK16" s="30">
        <v>1.0900000000000001</v>
      </c>
      <c r="BL16" s="30">
        <v>1.1599999999999999</v>
      </c>
      <c r="BM16" s="30"/>
      <c r="BN16" s="30"/>
      <c r="BO16" s="55"/>
    </row>
    <row r="17" spans="1:67" x14ac:dyDescent="0.25">
      <c r="A17" s="76">
        <v>44887</v>
      </c>
      <c r="B17" s="73"/>
      <c r="C17" s="30"/>
      <c r="D17" s="30">
        <v>225</v>
      </c>
      <c r="E17" s="30"/>
      <c r="F17" s="30">
        <v>125</v>
      </c>
      <c r="G17" s="30"/>
      <c r="H17" s="30">
        <v>4</v>
      </c>
      <c r="I17" s="55">
        <v>0.6</v>
      </c>
      <c r="J17" s="100">
        <v>5.0000000000000001E-3</v>
      </c>
      <c r="K17" s="30"/>
      <c r="L17" s="30">
        <v>2E-3</v>
      </c>
      <c r="M17" s="30"/>
      <c r="N17" s="30" t="s">
        <v>90</v>
      </c>
      <c r="O17" s="30" t="s">
        <v>26</v>
      </c>
      <c r="P17" s="30" t="s">
        <v>22</v>
      </c>
      <c r="Q17" s="30" t="s">
        <v>22</v>
      </c>
      <c r="R17" s="30"/>
      <c r="S17" s="30" t="s">
        <v>90</v>
      </c>
      <c r="T17" s="30" t="s">
        <v>22</v>
      </c>
      <c r="U17" s="30">
        <v>5.0000000000000001E-4</v>
      </c>
      <c r="V17" s="30" t="s">
        <v>26</v>
      </c>
      <c r="W17" s="30">
        <v>2E-3</v>
      </c>
      <c r="X17" s="30">
        <v>1E-3</v>
      </c>
      <c r="Y17" s="30" t="s">
        <v>91</v>
      </c>
      <c r="Z17" s="30"/>
      <c r="AA17" s="30"/>
      <c r="AB17" s="105"/>
      <c r="AC17" s="73">
        <v>0.66</v>
      </c>
      <c r="AD17" s="30"/>
      <c r="AE17" s="30">
        <v>2E-3</v>
      </c>
      <c r="AF17" s="30"/>
      <c r="AG17" s="30">
        <v>0.05</v>
      </c>
      <c r="AH17" s="30" t="s">
        <v>26</v>
      </c>
      <c r="AI17" s="30" t="s">
        <v>22</v>
      </c>
      <c r="AJ17" s="30" t="s">
        <v>22</v>
      </c>
      <c r="AK17" s="30">
        <v>2E-3</v>
      </c>
      <c r="AL17" s="30">
        <v>0.59</v>
      </c>
      <c r="AM17" s="30" t="s">
        <v>22</v>
      </c>
      <c r="AN17" s="30">
        <v>0.19</v>
      </c>
      <c r="AO17" s="30" t="s">
        <v>26</v>
      </c>
      <c r="AP17" s="30">
        <v>1E-3</v>
      </c>
      <c r="AQ17" s="30">
        <v>2E-3</v>
      </c>
      <c r="AR17" s="30" t="s">
        <v>91</v>
      </c>
      <c r="AS17" s="30"/>
      <c r="AT17" s="30"/>
      <c r="AU17" s="105" t="s">
        <v>23</v>
      </c>
      <c r="AV17" s="73">
        <v>101</v>
      </c>
      <c r="AW17" s="30">
        <v>101</v>
      </c>
      <c r="AX17" s="64" t="s">
        <v>89</v>
      </c>
      <c r="AY17" s="64" t="s">
        <v>89</v>
      </c>
      <c r="AZ17" s="30">
        <v>79</v>
      </c>
      <c r="BA17" s="30">
        <v>6</v>
      </c>
      <c r="BB17" s="64"/>
      <c r="BC17" s="30">
        <v>20</v>
      </c>
      <c r="BD17" s="30"/>
      <c r="BE17" s="30">
        <v>7</v>
      </c>
      <c r="BF17" s="30"/>
      <c r="BG17" s="30">
        <v>7</v>
      </c>
      <c r="BH17" s="30"/>
      <c r="BI17" s="30">
        <v>11</v>
      </c>
      <c r="BJ17" s="30"/>
      <c r="BK17" s="30">
        <v>2.23</v>
      </c>
      <c r="BL17" s="30">
        <v>2.27</v>
      </c>
      <c r="BM17" s="30"/>
      <c r="BN17" s="30"/>
      <c r="BO17" s="55"/>
    </row>
    <row r="18" spans="1:67" x14ac:dyDescent="0.25">
      <c r="A18" s="76">
        <v>44995</v>
      </c>
      <c r="B18" s="73"/>
      <c r="C18" s="30">
        <v>8.27</v>
      </c>
      <c r="D18" s="30">
        <v>177</v>
      </c>
      <c r="E18" s="30">
        <v>9</v>
      </c>
      <c r="F18" s="30"/>
      <c r="G18" s="30">
        <v>10.9</v>
      </c>
      <c r="H18" s="30"/>
      <c r="I18" s="55"/>
      <c r="J18" s="100">
        <v>5.0000000000000001E-3</v>
      </c>
      <c r="K18" s="30" t="s">
        <v>22</v>
      </c>
      <c r="L18" s="30">
        <v>2E-3</v>
      </c>
      <c r="M18" s="30" t="s">
        <v>22</v>
      </c>
      <c r="N18" s="30"/>
      <c r="O18" s="30" t="s">
        <v>26</v>
      </c>
      <c r="P18" s="30"/>
      <c r="Q18" s="30" t="s">
        <v>22</v>
      </c>
      <c r="R18" s="30"/>
      <c r="S18" s="30"/>
      <c r="T18" s="30" t="s">
        <v>22</v>
      </c>
      <c r="U18" s="30"/>
      <c r="V18" s="30" t="s">
        <v>26</v>
      </c>
      <c r="W18" s="30"/>
      <c r="X18" s="30"/>
      <c r="Y18" s="30" t="s">
        <v>91</v>
      </c>
      <c r="Z18" s="30" t="s">
        <v>95</v>
      </c>
      <c r="AA18" s="30" t="s">
        <v>22</v>
      </c>
      <c r="AB18" s="105"/>
      <c r="AC18" s="73">
        <v>0.77</v>
      </c>
      <c r="AD18" s="30" t="s">
        <v>22</v>
      </c>
      <c r="AE18" s="30">
        <v>2E-3</v>
      </c>
      <c r="AF18" s="30" t="s">
        <v>22</v>
      </c>
      <c r="AG18" s="30"/>
      <c r="AH18" s="30" t="s">
        <v>26</v>
      </c>
      <c r="AI18" s="30"/>
      <c r="AJ18" s="30" t="s">
        <v>22</v>
      </c>
      <c r="AK18" s="30" t="s">
        <v>22</v>
      </c>
      <c r="AL18" s="30"/>
      <c r="AM18" s="30" t="s">
        <v>22</v>
      </c>
      <c r="AN18" s="30"/>
      <c r="AO18" s="30" t="s">
        <v>26</v>
      </c>
      <c r="AP18" s="30"/>
      <c r="AQ18" s="30" t="s">
        <v>22</v>
      </c>
      <c r="AR18" s="30" t="s">
        <v>91</v>
      </c>
      <c r="AS18" s="30" t="s">
        <v>95</v>
      </c>
      <c r="AT18" s="30" t="s">
        <v>22</v>
      </c>
      <c r="AU18" s="105" t="s">
        <v>23</v>
      </c>
      <c r="AV18" s="73">
        <v>99</v>
      </c>
      <c r="AW18" s="30">
        <v>99</v>
      </c>
      <c r="AX18" s="64" t="s">
        <v>89</v>
      </c>
      <c r="AY18" s="64" t="s">
        <v>89</v>
      </c>
      <c r="AZ18" s="30">
        <v>114</v>
      </c>
      <c r="BA18" s="30">
        <v>8</v>
      </c>
      <c r="BB18" s="64"/>
      <c r="BC18" s="30">
        <v>29</v>
      </c>
      <c r="BD18" s="30"/>
      <c r="BE18" s="30">
        <v>10</v>
      </c>
      <c r="BF18" s="30"/>
      <c r="BG18" s="30">
        <v>4</v>
      </c>
      <c r="BH18" s="30"/>
      <c r="BI18" s="30">
        <v>25</v>
      </c>
      <c r="BJ18" s="30"/>
      <c r="BK18" s="30">
        <v>2.2000000000000002</v>
      </c>
      <c r="BL18" s="30">
        <v>3.46</v>
      </c>
      <c r="BM18" s="30"/>
      <c r="BN18" s="30" t="s">
        <v>96</v>
      </c>
      <c r="BO18" s="55" t="s">
        <v>96</v>
      </c>
    </row>
    <row r="19" spans="1:67" x14ac:dyDescent="0.25">
      <c r="A19" s="76">
        <v>45036</v>
      </c>
      <c r="B19" s="73"/>
      <c r="C19" s="30"/>
      <c r="D19" s="30">
        <v>162</v>
      </c>
      <c r="E19" s="30"/>
      <c r="F19" s="30">
        <v>109</v>
      </c>
      <c r="G19" s="30"/>
      <c r="H19" s="30"/>
      <c r="I19" s="55">
        <v>1</v>
      </c>
      <c r="J19" s="100">
        <v>0.01</v>
      </c>
      <c r="K19" s="30"/>
      <c r="L19" s="30">
        <v>2E-3</v>
      </c>
      <c r="M19" s="30"/>
      <c r="N19" s="30" t="s">
        <v>90</v>
      </c>
      <c r="O19" s="30" t="s">
        <v>26</v>
      </c>
      <c r="P19" s="30" t="s">
        <v>22</v>
      </c>
      <c r="Q19" s="30" t="s">
        <v>22</v>
      </c>
      <c r="R19" s="30"/>
      <c r="S19" s="30" t="s">
        <v>90</v>
      </c>
      <c r="T19" s="30" t="s">
        <v>22</v>
      </c>
      <c r="U19" s="30">
        <v>0.28599999999999998</v>
      </c>
      <c r="V19" s="30" t="s">
        <v>26</v>
      </c>
      <c r="W19" s="30">
        <v>4.0000000000000001E-3</v>
      </c>
      <c r="X19" s="30"/>
      <c r="Y19" s="30" t="s">
        <v>91</v>
      </c>
      <c r="Z19" s="30"/>
      <c r="AA19" s="30"/>
      <c r="AB19" s="105"/>
      <c r="AC19" s="73">
        <v>0.55000000000000004</v>
      </c>
      <c r="AD19" s="30"/>
      <c r="AE19" s="30">
        <v>6.0000000000000001E-3</v>
      </c>
      <c r="AF19" s="30"/>
      <c r="AG19" s="30" t="s">
        <v>90</v>
      </c>
      <c r="AH19" s="30" t="s">
        <v>26</v>
      </c>
      <c r="AI19" s="30" t="s">
        <v>22</v>
      </c>
      <c r="AJ19" s="30">
        <v>3.0000000000000001E-3</v>
      </c>
      <c r="AK19" s="30">
        <v>2E-3</v>
      </c>
      <c r="AL19" s="30">
        <v>2.39</v>
      </c>
      <c r="AM19" s="30" t="s">
        <v>22</v>
      </c>
      <c r="AN19" s="30">
        <v>0.753</v>
      </c>
      <c r="AO19" s="30" t="s">
        <v>26</v>
      </c>
      <c r="AP19" s="30">
        <v>5.0000000000000001E-3</v>
      </c>
      <c r="AQ19" s="30">
        <v>2E-3</v>
      </c>
      <c r="AR19" s="30" t="s">
        <v>91</v>
      </c>
      <c r="AS19" s="30"/>
      <c r="AT19" s="30"/>
      <c r="AU19" s="105" t="s">
        <v>23</v>
      </c>
      <c r="AV19" s="73">
        <v>76</v>
      </c>
      <c r="AW19" s="30">
        <v>76</v>
      </c>
      <c r="AX19" s="64" t="s">
        <v>89</v>
      </c>
      <c r="AY19" s="64" t="s">
        <v>89</v>
      </c>
      <c r="AZ19" s="30">
        <v>49</v>
      </c>
      <c r="BA19" s="30">
        <v>4</v>
      </c>
      <c r="BB19" s="64"/>
      <c r="BC19" s="30">
        <v>13</v>
      </c>
      <c r="BD19" s="30"/>
      <c r="BE19" s="30">
        <v>4</v>
      </c>
      <c r="BF19" s="30"/>
      <c r="BG19" s="30">
        <v>3</v>
      </c>
      <c r="BH19" s="30"/>
      <c r="BI19" s="30">
        <v>13</v>
      </c>
      <c r="BJ19" s="30"/>
      <c r="BK19" s="30">
        <v>1.63</v>
      </c>
      <c r="BL19" s="30">
        <v>1.62</v>
      </c>
      <c r="BM19" s="30"/>
      <c r="BN19" s="30"/>
      <c r="BO19" s="55"/>
    </row>
    <row r="20" spans="1:67" x14ac:dyDescent="0.25">
      <c r="A20" s="76">
        <v>45342</v>
      </c>
      <c r="B20" s="73"/>
      <c r="C20" s="30">
        <v>7.8</v>
      </c>
      <c r="D20" s="30">
        <v>221</v>
      </c>
      <c r="E20" s="30" t="s">
        <v>25</v>
      </c>
      <c r="F20" s="30"/>
      <c r="G20" s="30">
        <v>24.2</v>
      </c>
      <c r="H20" s="30"/>
      <c r="I20" s="55">
        <v>0.3</v>
      </c>
      <c r="J20" s="100">
        <v>0.02</v>
      </c>
      <c r="K20" s="30" t="s">
        <v>22</v>
      </c>
      <c r="L20" s="30"/>
      <c r="M20" s="30" t="s">
        <v>22</v>
      </c>
      <c r="N20" s="30"/>
      <c r="O20" s="30" t="s">
        <v>26</v>
      </c>
      <c r="P20" s="30"/>
      <c r="Q20" s="30" t="s">
        <v>22</v>
      </c>
      <c r="R20" s="30"/>
      <c r="S20" s="30"/>
      <c r="T20" s="30" t="s">
        <v>22</v>
      </c>
      <c r="U20" s="30"/>
      <c r="V20" s="30" t="s">
        <v>26</v>
      </c>
      <c r="W20" s="30"/>
      <c r="X20" s="30"/>
      <c r="Y20" s="30" t="s">
        <v>91</v>
      </c>
      <c r="Z20" s="30" t="s">
        <v>95</v>
      </c>
      <c r="AA20" s="30" t="s">
        <v>22</v>
      </c>
      <c r="AB20" s="105"/>
      <c r="AC20" s="73">
        <v>2.69</v>
      </c>
      <c r="AD20" s="30" t="s">
        <v>22</v>
      </c>
      <c r="AE20" s="30" t="s">
        <v>22</v>
      </c>
      <c r="AF20" s="30" t="s">
        <v>22</v>
      </c>
      <c r="AG20" s="30"/>
      <c r="AH20" s="30" t="s">
        <v>26</v>
      </c>
      <c r="AI20" s="30"/>
      <c r="AJ20" s="30" t="s">
        <v>22</v>
      </c>
      <c r="AK20" s="30" t="s">
        <v>22</v>
      </c>
      <c r="AL20" s="30"/>
      <c r="AM20" s="30">
        <v>1E-3</v>
      </c>
      <c r="AN20" s="30"/>
      <c r="AO20" s="30" t="s">
        <v>26</v>
      </c>
      <c r="AP20" s="30"/>
      <c r="AQ20" s="30" t="s">
        <v>22</v>
      </c>
      <c r="AR20" s="30" t="s">
        <v>91</v>
      </c>
      <c r="AS20" s="30">
        <v>3.0000000000000001E-5</v>
      </c>
      <c r="AT20" s="30" t="s">
        <v>22</v>
      </c>
      <c r="AU20" s="105">
        <v>7.0000000000000001E-3</v>
      </c>
      <c r="AV20" s="63">
        <v>114</v>
      </c>
      <c r="AW20" s="64">
        <v>114</v>
      </c>
      <c r="AX20" s="64" t="s">
        <v>89</v>
      </c>
      <c r="AY20" s="64" t="s">
        <v>89</v>
      </c>
      <c r="AZ20" s="64">
        <v>74</v>
      </c>
      <c r="BA20" s="64">
        <v>7</v>
      </c>
      <c r="BB20" s="64"/>
      <c r="BC20" s="30">
        <v>18</v>
      </c>
      <c r="BD20" s="30"/>
      <c r="BE20" s="30">
        <v>7</v>
      </c>
      <c r="BF20" s="30"/>
      <c r="BG20" s="30">
        <v>4</v>
      </c>
      <c r="BH20" s="30"/>
      <c r="BI20" s="30">
        <v>16</v>
      </c>
      <c r="BJ20" s="30"/>
      <c r="BK20" s="30">
        <v>2.27</v>
      </c>
      <c r="BL20" s="30">
        <v>2.48</v>
      </c>
      <c r="BM20" s="30"/>
      <c r="BN20" s="30"/>
      <c r="BO20" s="55"/>
    </row>
    <row r="21" spans="1:67" x14ac:dyDescent="0.25">
      <c r="A21" s="76">
        <v>45647</v>
      </c>
      <c r="B21" s="73"/>
      <c r="C21" s="30">
        <v>7.9</v>
      </c>
      <c r="D21" s="30"/>
      <c r="E21" s="30">
        <v>120</v>
      </c>
      <c r="F21" s="30">
        <v>93</v>
      </c>
      <c r="G21" s="30">
        <v>250</v>
      </c>
      <c r="H21" s="30">
        <v>1.1000000000000001</v>
      </c>
      <c r="I21" s="55">
        <v>0.3</v>
      </c>
      <c r="J21" s="100">
        <v>0.28999999999999998</v>
      </c>
      <c r="K21" s="30" t="s">
        <v>22</v>
      </c>
      <c r="L21" s="30"/>
      <c r="M21" s="30" t="s">
        <v>22</v>
      </c>
      <c r="N21" s="30">
        <v>1.9E-2</v>
      </c>
      <c r="O21" s="30" t="s">
        <v>26</v>
      </c>
      <c r="P21" s="30"/>
      <c r="Q21" s="30" t="s">
        <v>22</v>
      </c>
      <c r="R21" s="30">
        <v>3.0000000000000001E-3</v>
      </c>
      <c r="S21" s="30"/>
      <c r="T21" s="30" t="s">
        <v>22</v>
      </c>
      <c r="U21" s="30"/>
      <c r="V21" s="30" t="s">
        <v>24</v>
      </c>
      <c r="W21" s="30"/>
      <c r="X21" s="30">
        <v>1E-3</v>
      </c>
      <c r="Y21" s="30" t="s">
        <v>22</v>
      </c>
      <c r="Z21" s="30" t="s">
        <v>24</v>
      </c>
      <c r="AA21" s="30" t="s">
        <v>22</v>
      </c>
      <c r="AB21" s="105">
        <v>7.0000000000000001E-3</v>
      </c>
      <c r="AC21" s="73">
        <v>3.4</v>
      </c>
      <c r="AD21" s="30" t="s">
        <v>22</v>
      </c>
      <c r="AE21" s="30" t="s">
        <v>22</v>
      </c>
      <c r="AF21" s="30" t="s">
        <v>22</v>
      </c>
      <c r="AG21" s="30">
        <v>2.1999999999999999E-2</v>
      </c>
      <c r="AH21" s="30" t="s">
        <v>26</v>
      </c>
      <c r="AI21" s="30"/>
      <c r="AJ21" s="30">
        <v>2E-3</v>
      </c>
      <c r="AK21" s="30"/>
      <c r="AL21" s="30">
        <v>3.0000000000000001E-3</v>
      </c>
      <c r="AM21" s="30">
        <v>2E-3</v>
      </c>
      <c r="AN21" s="30"/>
      <c r="AO21" s="30" t="s">
        <v>24</v>
      </c>
      <c r="AP21" s="30"/>
      <c r="AQ21" s="30">
        <v>4.0000000000000001E-3</v>
      </c>
      <c r="AR21" s="30" t="s">
        <v>22</v>
      </c>
      <c r="AS21" s="30" t="s">
        <v>24</v>
      </c>
      <c r="AT21" s="30" t="s">
        <v>22</v>
      </c>
      <c r="AU21" s="105">
        <v>1.2E-2</v>
      </c>
      <c r="AV21" s="63">
        <v>82</v>
      </c>
      <c r="AW21" s="64">
        <v>82</v>
      </c>
      <c r="AX21" s="64" t="s">
        <v>25</v>
      </c>
      <c r="AY21" s="64" t="s">
        <v>25</v>
      </c>
      <c r="AZ21" s="64">
        <v>50</v>
      </c>
      <c r="BA21" s="64">
        <v>5</v>
      </c>
      <c r="BB21" s="64"/>
      <c r="BC21" s="30">
        <v>12</v>
      </c>
      <c r="BD21" s="30"/>
      <c r="BE21" s="30">
        <v>4.9000000000000004</v>
      </c>
      <c r="BF21" s="30"/>
      <c r="BG21" s="30">
        <v>3.4</v>
      </c>
      <c r="BH21" s="30"/>
      <c r="BI21" s="30">
        <v>13</v>
      </c>
      <c r="BJ21" s="30"/>
      <c r="BK21" s="30">
        <v>1.67</v>
      </c>
      <c r="BL21" s="30">
        <v>1.82</v>
      </c>
      <c r="BM21" s="30">
        <v>-4.2</v>
      </c>
      <c r="BN21" s="30"/>
      <c r="BO21" s="55"/>
    </row>
    <row r="22" spans="1:67" x14ac:dyDescent="0.25">
      <c r="A22" s="76">
        <v>45683</v>
      </c>
      <c r="B22" s="73"/>
      <c r="C22" s="30">
        <v>7.9</v>
      </c>
      <c r="D22" s="30"/>
      <c r="E22" s="30">
        <v>120</v>
      </c>
      <c r="F22" s="30">
        <v>97</v>
      </c>
      <c r="G22" s="30">
        <v>230</v>
      </c>
      <c r="H22" s="30">
        <v>0.8</v>
      </c>
      <c r="I22" s="55">
        <v>0.3</v>
      </c>
      <c r="J22" s="100">
        <v>0.22</v>
      </c>
      <c r="K22" s="30" t="s">
        <v>22</v>
      </c>
      <c r="L22" s="30"/>
      <c r="M22" s="30" t="s">
        <v>22</v>
      </c>
      <c r="N22" s="30">
        <v>0.02</v>
      </c>
      <c r="O22" s="30" t="s">
        <v>26</v>
      </c>
      <c r="P22" s="30"/>
      <c r="Q22" s="30" t="s">
        <v>22</v>
      </c>
      <c r="R22" s="30">
        <v>2E-3</v>
      </c>
      <c r="S22" s="30"/>
      <c r="T22" s="30" t="s">
        <v>22</v>
      </c>
      <c r="U22" s="30"/>
      <c r="V22" s="30" t="s">
        <v>24</v>
      </c>
      <c r="W22" s="30"/>
      <c r="X22" s="30">
        <v>1E-3</v>
      </c>
      <c r="Y22" s="30" t="s">
        <v>22</v>
      </c>
      <c r="Z22" s="30" t="s">
        <v>24</v>
      </c>
      <c r="AA22" s="30" t="s">
        <v>22</v>
      </c>
      <c r="AB22" s="105">
        <v>1.2E-2</v>
      </c>
      <c r="AC22" s="73">
        <v>5</v>
      </c>
      <c r="AD22" s="30" t="s">
        <v>22</v>
      </c>
      <c r="AE22" s="30" t="s">
        <v>22</v>
      </c>
      <c r="AF22" s="30" t="s">
        <v>22</v>
      </c>
      <c r="AG22" s="30">
        <v>2.1000000000000001E-2</v>
      </c>
      <c r="AH22" s="30" t="s">
        <v>26</v>
      </c>
      <c r="AI22" s="30"/>
      <c r="AJ22" s="30">
        <v>3.0000000000000001E-3</v>
      </c>
      <c r="AK22" s="30"/>
      <c r="AL22" s="30">
        <v>3.0000000000000001E-3</v>
      </c>
      <c r="AM22" s="30">
        <v>2E-3</v>
      </c>
      <c r="AN22" s="30"/>
      <c r="AO22" s="30" t="s">
        <v>24</v>
      </c>
      <c r="AP22" s="30"/>
      <c r="AQ22" s="30">
        <v>4.0000000000000001E-3</v>
      </c>
      <c r="AR22" s="30" t="s">
        <v>22</v>
      </c>
      <c r="AS22" s="30">
        <v>6.0000000000000002E-5</v>
      </c>
      <c r="AT22" s="30" t="s">
        <v>22</v>
      </c>
      <c r="AU22" s="105">
        <v>1.2999999999999999E-2</v>
      </c>
      <c r="AV22" s="63">
        <v>86</v>
      </c>
      <c r="AW22" s="64">
        <v>86</v>
      </c>
      <c r="AX22" s="64" t="s">
        <v>25</v>
      </c>
      <c r="AY22" s="64" t="s">
        <v>25</v>
      </c>
      <c r="AZ22" s="64">
        <v>49</v>
      </c>
      <c r="BA22" s="64">
        <v>4</v>
      </c>
      <c r="BB22" s="64"/>
      <c r="BC22" s="30">
        <v>12</v>
      </c>
      <c r="BD22" s="30"/>
      <c r="BE22" s="30">
        <v>4.7</v>
      </c>
      <c r="BF22" s="30"/>
      <c r="BG22" s="30">
        <v>3.2</v>
      </c>
      <c r="BH22" s="30"/>
      <c r="BI22" s="30">
        <v>13</v>
      </c>
      <c r="BJ22" s="30"/>
      <c r="BK22" s="30">
        <v>1.62</v>
      </c>
      <c r="BL22" s="30">
        <v>1.86</v>
      </c>
      <c r="BM22" s="30">
        <v>-7.1</v>
      </c>
      <c r="BN22" s="30"/>
      <c r="BO22" s="55"/>
    </row>
    <row r="23" spans="1:67" x14ac:dyDescent="0.25">
      <c r="A23" s="115" t="s">
        <v>92</v>
      </c>
      <c r="B23" s="73"/>
      <c r="C23" s="30"/>
      <c r="D23" s="30"/>
      <c r="E23" s="30"/>
      <c r="F23" s="30"/>
      <c r="G23" s="30"/>
      <c r="H23" s="30"/>
      <c r="I23" s="55"/>
      <c r="J23" s="10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105"/>
      <c r="AC23" s="73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105"/>
      <c r="AV23" s="63"/>
      <c r="AW23" s="64"/>
      <c r="AX23" s="64"/>
      <c r="AY23" s="64"/>
      <c r="AZ23" s="64"/>
      <c r="BA23" s="64"/>
      <c r="BB23" s="64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55"/>
    </row>
    <row r="24" spans="1:67" x14ac:dyDescent="0.25">
      <c r="A24" s="76">
        <v>45342</v>
      </c>
      <c r="B24" s="73"/>
      <c r="C24" s="30">
        <v>7.93</v>
      </c>
      <c r="D24" s="30">
        <v>228</v>
      </c>
      <c r="E24" s="30">
        <v>6</v>
      </c>
      <c r="F24" s="30"/>
      <c r="G24" s="30">
        <v>26.2</v>
      </c>
      <c r="H24" s="30"/>
      <c r="I24" s="55">
        <v>0.3</v>
      </c>
      <c r="J24" s="100">
        <v>0.02</v>
      </c>
      <c r="K24" s="30" t="s">
        <v>22</v>
      </c>
      <c r="L24" s="30"/>
      <c r="M24" s="30" t="s">
        <v>22</v>
      </c>
      <c r="N24" s="30"/>
      <c r="O24" s="30" t="s">
        <v>26</v>
      </c>
      <c r="P24" s="30"/>
      <c r="Q24" s="30" t="s">
        <v>22</v>
      </c>
      <c r="R24" s="30"/>
      <c r="S24" s="30"/>
      <c r="T24" s="30" t="s">
        <v>22</v>
      </c>
      <c r="U24" s="30"/>
      <c r="V24" s="30" t="s">
        <v>26</v>
      </c>
      <c r="W24" s="30"/>
      <c r="X24" s="30"/>
      <c r="Y24" s="30" t="s">
        <v>91</v>
      </c>
      <c r="Z24" s="30" t="s">
        <v>95</v>
      </c>
      <c r="AA24" s="30" t="s">
        <v>22</v>
      </c>
      <c r="AB24" s="105"/>
      <c r="AC24" s="73">
        <v>3.38</v>
      </c>
      <c r="AD24" s="30" t="s">
        <v>22</v>
      </c>
      <c r="AE24" s="30" t="s">
        <v>22</v>
      </c>
      <c r="AF24" s="30" t="s">
        <v>22</v>
      </c>
      <c r="AG24" s="30"/>
      <c r="AH24" s="30" t="s">
        <v>26</v>
      </c>
      <c r="AI24" s="30"/>
      <c r="AJ24" s="30" t="s">
        <v>22</v>
      </c>
      <c r="AK24" s="30" t="s">
        <v>22</v>
      </c>
      <c r="AL24" s="30"/>
      <c r="AM24" s="30">
        <v>2E-3</v>
      </c>
      <c r="AN24" s="30"/>
      <c r="AO24" s="30" t="s">
        <v>26</v>
      </c>
      <c r="AP24" s="30"/>
      <c r="AQ24" s="30" t="s">
        <v>22</v>
      </c>
      <c r="AR24" s="30" t="s">
        <v>91</v>
      </c>
      <c r="AS24" s="30" t="s">
        <v>95</v>
      </c>
      <c r="AT24" s="30" t="s">
        <v>22</v>
      </c>
      <c r="AU24" s="105">
        <v>1.4E-2</v>
      </c>
      <c r="AV24" s="63">
        <v>120</v>
      </c>
      <c r="AW24" s="64">
        <v>120</v>
      </c>
      <c r="AX24" s="64" t="s">
        <v>89</v>
      </c>
      <c r="AY24" s="64" t="s">
        <v>89</v>
      </c>
      <c r="AZ24" s="64">
        <v>80</v>
      </c>
      <c r="BA24" s="64">
        <v>8</v>
      </c>
      <c r="BB24" s="64"/>
      <c r="BC24" s="30">
        <v>19</v>
      </c>
      <c r="BD24" s="30"/>
      <c r="BE24" s="30">
        <v>8</v>
      </c>
      <c r="BF24" s="30"/>
      <c r="BG24" s="30">
        <v>4</v>
      </c>
      <c r="BH24" s="30"/>
      <c r="BI24" s="30">
        <v>16</v>
      </c>
      <c r="BJ24" s="30"/>
      <c r="BK24" s="30">
        <v>2.4</v>
      </c>
      <c r="BL24" s="30">
        <v>2.62</v>
      </c>
      <c r="BM24" s="30"/>
      <c r="BN24" s="30"/>
      <c r="BO24" s="55"/>
    </row>
    <row r="25" spans="1:67" x14ac:dyDescent="0.25">
      <c r="A25" s="76">
        <v>45647</v>
      </c>
      <c r="B25" s="73"/>
      <c r="C25" s="30">
        <v>7.8</v>
      </c>
      <c r="D25" s="30"/>
      <c r="E25" s="30">
        <v>180</v>
      </c>
      <c r="F25" s="30">
        <v>82</v>
      </c>
      <c r="G25" s="30">
        <v>310</v>
      </c>
      <c r="H25" s="30"/>
      <c r="I25" s="55">
        <v>0.2</v>
      </c>
      <c r="J25" s="100">
        <v>0.22</v>
      </c>
      <c r="K25" s="30" t="s">
        <v>22</v>
      </c>
      <c r="L25" s="30"/>
      <c r="M25" s="30" t="s">
        <v>22</v>
      </c>
      <c r="N25" s="30">
        <v>1.7000000000000001E-2</v>
      </c>
      <c r="O25" s="30" t="s">
        <v>26</v>
      </c>
      <c r="P25" s="30"/>
      <c r="Q25" s="30" t="s">
        <v>22</v>
      </c>
      <c r="R25" s="30">
        <v>2E-3</v>
      </c>
      <c r="S25" s="30"/>
      <c r="T25" s="30" t="s">
        <v>22</v>
      </c>
      <c r="U25" s="30"/>
      <c r="V25" s="30" t="s">
        <v>24</v>
      </c>
      <c r="W25" s="30"/>
      <c r="X25" s="30"/>
      <c r="Y25" s="30" t="s">
        <v>22</v>
      </c>
      <c r="Z25" s="30" t="s">
        <v>24</v>
      </c>
      <c r="AA25" s="30" t="s">
        <v>22</v>
      </c>
      <c r="AB25" s="105">
        <v>5.0000000000000001E-3</v>
      </c>
      <c r="AC25" s="73">
        <v>5</v>
      </c>
      <c r="AD25" s="30" t="s">
        <v>22</v>
      </c>
      <c r="AE25" s="30" t="s">
        <v>22</v>
      </c>
      <c r="AF25" s="30" t="s">
        <v>22</v>
      </c>
      <c r="AG25" s="30">
        <v>0.02</v>
      </c>
      <c r="AH25" s="30" t="s">
        <v>26</v>
      </c>
      <c r="AI25" s="30"/>
      <c r="AJ25" s="30">
        <v>3.0000000000000001E-3</v>
      </c>
      <c r="AK25" s="30"/>
      <c r="AL25" s="30">
        <v>3.0000000000000001E-3</v>
      </c>
      <c r="AM25" s="30">
        <v>2E-3</v>
      </c>
      <c r="AN25" s="30"/>
      <c r="AO25" s="30" t="s">
        <v>24</v>
      </c>
      <c r="AP25" s="30"/>
      <c r="AQ25" s="30">
        <v>4.0000000000000001E-3</v>
      </c>
      <c r="AR25" s="30" t="s">
        <v>22</v>
      </c>
      <c r="AS25" s="30" t="s">
        <v>24</v>
      </c>
      <c r="AT25" s="30" t="s">
        <v>22</v>
      </c>
      <c r="AU25" s="105">
        <v>1.2999999999999999E-2</v>
      </c>
      <c r="AV25" s="63">
        <v>74</v>
      </c>
      <c r="AW25" s="64">
        <v>74</v>
      </c>
      <c r="AX25" s="64" t="s">
        <v>25</v>
      </c>
      <c r="AY25" s="64" t="s">
        <v>25</v>
      </c>
      <c r="AZ25" s="64">
        <v>41</v>
      </c>
      <c r="BA25" s="64">
        <v>3</v>
      </c>
      <c r="BB25" s="64"/>
      <c r="BC25" s="30">
        <v>9.8000000000000007</v>
      </c>
      <c r="BD25" s="30"/>
      <c r="BE25" s="30">
        <v>4</v>
      </c>
      <c r="BF25" s="30"/>
      <c r="BG25" s="30">
        <v>2.5</v>
      </c>
      <c r="BH25" s="30"/>
      <c r="BI25" s="30">
        <v>11</v>
      </c>
      <c r="BJ25" s="30"/>
      <c r="BK25" s="30">
        <v>1.35</v>
      </c>
      <c r="BL25" s="30">
        <v>1.59</v>
      </c>
      <c r="BM25" s="30">
        <v>-8.5</v>
      </c>
      <c r="BN25" s="30"/>
      <c r="BO25" s="55"/>
    </row>
    <row r="26" spans="1:67" ht="15.75" thickBot="1" x14ac:dyDescent="0.3">
      <c r="A26" s="77">
        <v>45683</v>
      </c>
      <c r="B26" s="62"/>
      <c r="C26" s="59">
        <v>7.9</v>
      </c>
      <c r="D26" s="59"/>
      <c r="E26" s="59">
        <v>200</v>
      </c>
      <c r="F26" s="59">
        <v>81</v>
      </c>
      <c r="G26" s="59">
        <v>340</v>
      </c>
      <c r="H26" s="59">
        <v>0.6</v>
      </c>
      <c r="I26" s="60">
        <v>0.2</v>
      </c>
      <c r="J26" s="61">
        <v>0.31</v>
      </c>
      <c r="K26" s="59" t="s">
        <v>22</v>
      </c>
      <c r="L26" s="59"/>
      <c r="M26" s="59" t="s">
        <v>22</v>
      </c>
      <c r="N26" s="59">
        <v>1.7000000000000001E-2</v>
      </c>
      <c r="O26" s="59" t="s">
        <v>26</v>
      </c>
      <c r="P26" s="59"/>
      <c r="Q26" s="59" t="s">
        <v>22</v>
      </c>
      <c r="R26" s="59">
        <v>2E-3</v>
      </c>
      <c r="S26" s="59"/>
      <c r="T26" s="59" t="s">
        <v>22</v>
      </c>
      <c r="U26" s="59"/>
      <c r="V26" s="59" t="s">
        <v>24</v>
      </c>
      <c r="W26" s="59"/>
      <c r="X26" s="59"/>
      <c r="Y26" s="59" t="s">
        <v>22</v>
      </c>
      <c r="Z26" s="59" t="s">
        <v>24</v>
      </c>
      <c r="AA26" s="59" t="s">
        <v>22</v>
      </c>
      <c r="AB26" s="68">
        <v>1.0999999999999999E-2</v>
      </c>
      <c r="AC26" s="62">
        <v>6.9</v>
      </c>
      <c r="AD26" s="59" t="s">
        <v>22</v>
      </c>
      <c r="AE26" s="59" t="s">
        <v>22</v>
      </c>
      <c r="AF26" s="59" t="s">
        <v>22</v>
      </c>
      <c r="AG26" s="59">
        <v>1.9E-2</v>
      </c>
      <c r="AH26" s="59" t="s">
        <v>26</v>
      </c>
      <c r="AI26" s="59"/>
      <c r="AJ26" s="59">
        <v>4.0000000000000001E-3</v>
      </c>
      <c r="AK26" s="59"/>
      <c r="AL26" s="59">
        <v>4.0000000000000001E-3</v>
      </c>
      <c r="AM26" s="59">
        <v>3.0000000000000001E-3</v>
      </c>
      <c r="AN26" s="59"/>
      <c r="AO26" s="59" t="s">
        <v>24</v>
      </c>
      <c r="AP26" s="59"/>
      <c r="AQ26" s="59">
        <v>5.0000000000000001E-3</v>
      </c>
      <c r="AR26" s="59">
        <v>1E-3</v>
      </c>
      <c r="AS26" s="59">
        <v>9.0000000000000006E-5</v>
      </c>
      <c r="AT26" s="59" t="s">
        <v>22</v>
      </c>
      <c r="AU26" s="68">
        <v>1.6E-2</v>
      </c>
      <c r="AV26" s="65">
        <v>74</v>
      </c>
      <c r="AW26" s="66">
        <v>74</v>
      </c>
      <c r="AX26" s="66" t="s">
        <v>25</v>
      </c>
      <c r="AY26" s="66" t="s">
        <v>25</v>
      </c>
      <c r="AZ26" s="66">
        <v>40</v>
      </c>
      <c r="BA26" s="66">
        <v>4</v>
      </c>
      <c r="BB26" s="66"/>
      <c r="BC26" s="59">
        <v>9.6999999999999993</v>
      </c>
      <c r="BD26" s="59"/>
      <c r="BE26" s="59">
        <v>3.9</v>
      </c>
      <c r="BF26" s="59"/>
      <c r="BG26" s="59">
        <v>2.4</v>
      </c>
      <c r="BH26" s="59"/>
      <c r="BI26" s="59">
        <v>11</v>
      </c>
      <c r="BJ26" s="59"/>
      <c r="BK26" s="59">
        <v>1.33</v>
      </c>
      <c r="BL26" s="59">
        <v>1.6</v>
      </c>
      <c r="BM26" s="59">
        <v>-9.1</v>
      </c>
      <c r="BN26" s="59"/>
      <c r="BO26" s="60"/>
    </row>
    <row r="27" spans="1:67" ht="15.75" thickBot="1" x14ac:dyDescent="0.3">
      <c r="AH27" s="20"/>
    </row>
    <row r="28" spans="1:67" x14ac:dyDescent="0.25">
      <c r="A28" s="37" t="s">
        <v>70</v>
      </c>
      <c r="B28" s="38"/>
      <c r="C28" s="39">
        <f t="shared" ref="C28:AH28" si="0">COUNTIF(C5:C26,"&lt;&gt;")</f>
        <v>16</v>
      </c>
      <c r="D28" s="39">
        <f t="shared" si="0"/>
        <v>14</v>
      </c>
      <c r="E28" s="39">
        <f t="shared" si="0"/>
        <v>7</v>
      </c>
      <c r="F28" s="39">
        <f t="shared" si="0"/>
        <v>15</v>
      </c>
      <c r="G28" s="39">
        <f t="shared" si="0"/>
        <v>7</v>
      </c>
      <c r="H28" s="39">
        <f t="shared" si="0"/>
        <v>9</v>
      </c>
      <c r="I28" s="40">
        <f t="shared" si="0"/>
        <v>17</v>
      </c>
      <c r="J28" s="38">
        <f t="shared" si="0"/>
        <v>20</v>
      </c>
      <c r="K28" s="39">
        <f t="shared" si="0"/>
        <v>7</v>
      </c>
      <c r="L28" s="39">
        <f t="shared" si="0"/>
        <v>11</v>
      </c>
      <c r="M28" s="39">
        <f t="shared" si="0"/>
        <v>7</v>
      </c>
      <c r="N28" s="39">
        <f t="shared" si="0"/>
        <v>17</v>
      </c>
      <c r="O28" s="39">
        <f t="shared" si="0"/>
        <v>20</v>
      </c>
      <c r="P28" s="39">
        <f t="shared" si="0"/>
        <v>13</v>
      </c>
      <c r="Q28" s="39">
        <f t="shared" si="0"/>
        <v>20</v>
      </c>
      <c r="R28" s="39">
        <f t="shared" si="0"/>
        <v>6</v>
      </c>
      <c r="S28" s="39">
        <f t="shared" si="0"/>
        <v>13</v>
      </c>
      <c r="T28" s="39">
        <f t="shared" si="0"/>
        <v>20</v>
      </c>
      <c r="U28" s="39">
        <f t="shared" si="0"/>
        <v>13</v>
      </c>
      <c r="V28" s="39">
        <f t="shared" si="0"/>
        <v>20</v>
      </c>
      <c r="W28" s="39">
        <f t="shared" si="0"/>
        <v>13</v>
      </c>
      <c r="X28" s="39">
        <f t="shared" si="0"/>
        <v>7</v>
      </c>
      <c r="Y28" s="39">
        <f t="shared" si="0"/>
        <v>20</v>
      </c>
      <c r="Z28" s="39">
        <f t="shared" si="0"/>
        <v>7</v>
      </c>
      <c r="AA28" s="39">
        <f t="shared" si="0"/>
        <v>7</v>
      </c>
      <c r="AB28" s="40">
        <f t="shared" si="0"/>
        <v>7</v>
      </c>
      <c r="AC28" s="38">
        <f t="shared" si="0"/>
        <v>20</v>
      </c>
      <c r="AD28" s="39">
        <f t="shared" si="0"/>
        <v>7</v>
      </c>
      <c r="AE28" s="39">
        <f t="shared" si="0"/>
        <v>20</v>
      </c>
      <c r="AF28" s="39">
        <f t="shared" si="0"/>
        <v>7</v>
      </c>
      <c r="AG28" s="39">
        <f t="shared" si="0"/>
        <v>17</v>
      </c>
      <c r="AH28" s="39">
        <f t="shared" si="0"/>
        <v>20</v>
      </c>
      <c r="AI28" s="39">
        <f t="shared" ref="AI28:BO28" si="1">COUNTIF(AI5:AI26,"&lt;&gt;")</f>
        <v>13</v>
      </c>
      <c r="AJ28" s="39">
        <f t="shared" si="1"/>
        <v>20</v>
      </c>
      <c r="AK28" s="39">
        <f t="shared" si="1"/>
        <v>16</v>
      </c>
      <c r="AL28" s="39">
        <f t="shared" si="1"/>
        <v>17</v>
      </c>
      <c r="AM28" s="39">
        <f t="shared" si="1"/>
        <v>20</v>
      </c>
      <c r="AN28" s="39">
        <f t="shared" si="1"/>
        <v>13</v>
      </c>
      <c r="AO28" s="39">
        <f t="shared" si="1"/>
        <v>20</v>
      </c>
      <c r="AP28" s="39">
        <f t="shared" si="1"/>
        <v>13</v>
      </c>
      <c r="AQ28" s="39">
        <f t="shared" si="1"/>
        <v>20</v>
      </c>
      <c r="AR28" s="39">
        <f t="shared" si="1"/>
        <v>20</v>
      </c>
      <c r="AS28" s="39">
        <f t="shared" si="1"/>
        <v>7</v>
      </c>
      <c r="AT28" s="39">
        <f t="shared" si="1"/>
        <v>7</v>
      </c>
      <c r="AU28" s="40">
        <f t="shared" si="1"/>
        <v>20</v>
      </c>
      <c r="AV28" s="38">
        <f t="shared" si="1"/>
        <v>18</v>
      </c>
      <c r="AW28" s="39">
        <f t="shared" si="1"/>
        <v>18</v>
      </c>
      <c r="AX28" s="39">
        <f t="shared" si="1"/>
        <v>18</v>
      </c>
      <c r="AY28" s="39">
        <f t="shared" si="1"/>
        <v>18</v>
      </c>
      <c r="AZ28" s="39">
        <f t="shared" si="1"/>
        <v>20</v>
      </c>
      <c r="BA28" s="39">
        <f t="shared" si="1"/>
        <v>20</v>
      </c>
      <c r="BB28" s="39">
        <f t="shared" si="1"/>
        <v>0</v>
      </c>
      <c r="BC28" s="39">
        <f t="shared" si="1"/>
        <v>20</v>
      </c>
      <c r="BD28" s="39">
        <f t="shared" si="1"/>
        <v>0</v>
      </c>
      <c r="BE28" s="39">
        <f t="shared" si="1"/>
        <v>20</v>
      </c>
      <c r="BF28" s="39">
        <f t="shared" si="1"/>
        <v>0</v>
      </c>
      <c r="BG28" s="39">
        <f t="shared" si="1"/>
        <v>20</v>
      </c>
      <c r="BH28" s="39">
        <f t="shared" si="1"/>
        <v>0</v>
      </c>
      <c r="BI28" s="39">
        <f t="shared" si="1"/>
        <v>20</v>
      </c>
      <c r="BJ28" s="39">
        <f t="shared" si="1"/>
        <v>0</v>
      </c>
      <c r="BK28" s="39">
        <f t="shared" si="1"/>
        <v>18</v>
      </c>
      <c r="BL28" s="39">
        <f t="shared" si="1"/>
        <v>18</v>
      </c>
      <c r="BM28" s="39">
        <f t="shared" si="1"/>
        <v>4</v>
      </c>
      <c r="BN28" s="39">
        <f t="shared" si="1"/>
        <v>1</v>
      </c>
      <c r="BO28" s="40">
        <f t="shared" si="1"/>
        <v>1</v>
      </c>
    </row>
    <row r="29" spans="1:67" x14ac:dyDescent="0.25">
      <c r="A29" s="36" t="s">
        <v>71</v>
      </c>
      <c r="B29" s="13"/>
      <c r="C29" s="14">
        <f t="shared" ref="C29:AH29" si="2">((COUNTIF(C5:C26,"*&lt;*")/C28)*100)</f>
        <v>0</v>
      </c>
      <c r="D29" s="14">
        <f t="shared" si="2"/>
        <v>0</v>
      </c>
      <c r="E29" s="14">
        <f t="shared" si="2"/>
        <v>14.285714285714285</v>
      </c>
      <c r="F29" s="14">
        <f t="shared" si="2"/>
        <v>0</v>
      </c>
      <c r="G29" s="14">
        <f t="shared" si="2"/>
        <v>0</v>
      </c>
      <c r="H29" s="14">
        <f t="shared" si="2"/>
        <v>0</v>
      </c>
      <c r="I29" s="15">
        <f t="shared" si="2"/>
        <v>0</v>
      </c>
      <c r="J29" s="13">
        <f t="shared" si="2"/>
        <v>0</v>
      </c>
      <c r="K29" s="14">
        <f t="shared" si="2"/>
        <v>100</v>
      </c>
      <c r="L29" s="14">
        <f t="shared" si="2"/>
        <v>0</v>
      </c>
      <c r="M29" s="14">
        <f t="shared" si="2"/>
        <v>100</v>
      </c>
      <c r="N29" s="14">
        <f t="shared" si="2"/>
        <v>76.470588235294116</v>
      </c>
      <c r="O29" s="14">
        <f t="shared" si="2"/>
        <v>100</v>
      </c>
      <c r="P29" s="14">
        <f t="shared" si="2"/>
        <v>100</v>
      </c>
      <c r="Q29" s="14">
        <f t="shared" si="2"/>
        <v>95</v>
      </c>
      <c r="R29" s="14">
        <f t="shared" si="2"/>
        <v>0</v>
      </c>
      <c r="S29" s="14">
        <f t="shared" si="2"/>
        <v>23.076923076923077</v>
      </c>
      <c r="T29" s="14">
        <f t="shared" si="2"/>
        <v>100</v>
      </c>
      <c r="U29" s="14">
        <f t="shared" si="2"/>
        <v>0</v>
      </c>
      <c r="V29" s="14">
        <f t="shared" si="2"/>
        <v>100</v>
      </c>
      <c r="W29" s="14">
        <f t="shared" si="2"/>
        <v>7.6923076923076925</v>
      </c>
      <c r="X29" s="14">
        <f t="shared" si="2"/>
        <v>0</v>
      </c>
      <c r="Y29" s="14">
        <f t="shared" si="2"/>
        <v>100</v>
      </c>
      <c r="Z29" s="14">
        <f t="shared" si="2"/>
        <v>100</v>
      </c>
      <c r="AA29" s="14">
        <f t="shared" si="2"/>
        <v>100</v>
      </c>
      <c r="AB29" s="15">
        <f t="shared" si="2"/>
        <v>0</v>
      </c>
      <c r="AC29" s="13">
        <f t="shared" si="2"/>
        <v>0</v>
      </c>
      <c r="AD29" s="14">
        <f t="shared" si="2"/>
        <v>100</v>
      </c>
      <c r="AE29" s="14">
        <f t="shared" si="2"/>
        <v>45</v>
      </c>
      <c r="AF29" s="14">
        <f t="shared" si="2"/>
        <v>100</v>
      </c>
      <c r="AG29" s="14">
        <f t="shared" si="2"/>
        <v>70.588235294117652</v>
      </c>
      <c r="AH29" s="14">
        <f t="shared" si="2"/>
        <v>95</v>
      </c>
      <c r="AI29" s="14">
        <f t="shared" ref="AI29:BN29" si="3">((COUNTIF(AI5:AI26,"*&lt;*")/AI28)*100)</f>
        <v>92.307692307692307</v>
      </c>
      <c r="AJ29" s="14">
        <f t="shared" si="3"/>
        <v>55.000000000000007</v>
      </c>
      <c r="AK29" s="14">
        <f t="shared" si="3"/>
        <v>75</v>
      </c>
      <c r="AL29" s="14">
        <f t="shared" si="3"/>
        <v>0</v>
      </c>
      <c r="AM29" s="14">
        <f t="shared" si="3"/>
        <v>65</v>
      </c>
      <c r="AN29" s="14">
        <f t="shared" si="3"/>
        <v>0</v>
      </c>
      <c r="AO29" s="14">
        <f t="shared" si="3"/>
        <v>100</v>
      </c>
      <c r="AP29" s="14">
        <f t="shared" si="3"/>
        <v>7.6923076923076925</v>
      </c>
      <c r="AQ29" s="14">
        <f t="shared" si="3"/>
        <v>50</v>
      </c>
      <c r="AR29" s="14">
        <f t="shared" si="3"/>
        <v>95</v>
      </c>
      <c r="AS29" s="14">
        <f t="shared" si="3"/>
        <v>57.142857142857139</v>
      </c>
      <c r="AT29" s="14">
        <f t="shared" si="3"/>
        <v>100</v>
      </c>
      <c r="AU29" s="15">
        <f t="shared" si="3"/>
        <v>45</v>
      </c>
      <c r="AV29" s="13">
        <f t="shared" si="3"/>
        <v>0</v>
      </c>
      <c r="AW29" s="14">
        <f t="shared" si="3"/>
        <v>0</v>
      </c>
      <c r="AX29" s="14">
        <f t="shared" si="3"/>
        <v>100</v>
      </c>
      <c r="AY29" s="14">
        <f t="shared" si="3"/>
        <v>100</v>
      </c>
      <c r="AZ29" s="14">
        <f t="shared" si="3"/>
        <v>0</v>
      </c>
      <c r="BA29" s="14">
        <f t="shared" si="3"/>
        <v>0</v>
      </c>
      <c r="BB29" s="14" t="e">
        <f t="shared" si="3"/>
        <v>#DIV/0!</v>
      </c>
      <c r="BC29" s="14">
        <f t="shared" si="3"/>
        <v>0</v>
      </c>
      <c r="BD29" s="14" t="e">
        <f t="shared" si="3"/>
        <v>#DIV/0!</v>
      </c>
      <c r="BE29" s="14">
        <f t="shared" si="3"/>
        <v>0</v>
      </c>
      <c r="BF29" s="14" t="e">
        <f t="shared" si="3"/>
        <v>#DIV/0!</v>
      </c>
      <c r="BG29" s="14">
        <f t="shared" si="3"/>
        <v>0</v>
      </c>
      <c r="BH29" s="14" t="e">
        <f t="shared" si="3"/>
        <v>#DIV/0!</v>
      </c>
      <c r="BI29" s="14">
        <f t="shared" si="3"/>
        <v>0</v>
      </c>
      <c r="BJ29" s="14" t="e">
        <f t="shared" si="3"/>
        <v>#DIV/0!</v>
      </c>
      <c r="BK29" s="14">
        <f t="shared" si="3"/>
        <v>0</v>
      </c>
      <c r="BL29" s="14">
        <f t="shared" si="3"/>
        <v>0</v>
      </c>
      <c r="BM29" s="14">
        <f t="shared" si="3"/>
        <v>0</v>
      </c>
      <c r="BN29" s="14">
        <f t="shared" si="3"/>
        <v>100</v>
      </c>
      <c r="BO29" s="15">
        <f t="shared" ref="BO29" si="4">((COUNTIF(BO5:BO26,"*&lt;*")/BO28)*100)</f>
        <v>100</v>
      </c>
    </row>
    <row r="30" spans="1:67" x14ac:dyDescent="0.25">
      <c r="A30" s="42" t="s">
        <v>27</v>
      </c>
      <c r="B30" s="43"/>
      <c r="C30" s="44">
        <f t="shared" ref="C30:AH30" si="5">MIN(C5:C26)</f>
        <v>7.13</v>
      </c>
      <c r="D30" s="44">
        <f t="shared" si="5"/>
        <v>115</v>
      </c>
      <c r="E30" s="44">
        <f t="shared" si="5"/>
        <v>6</v>
      </c>
      <c r="F30" s="44">
        <f t="shared" si="5"/>
        <v>75</v>
      </c>
      <c r="G30" s="44">
        <f t="shared" si="5"/>
        <v>10.9</v>
      </c>
      <c r="H30" s="44">
        <f t="shared" si="5"/>
        <v>0.6</v>
      </c>
      <c r="I30" s="45">
        <f t="shared" si="5"/>
        <v>0.2</v>
      </c>
      <c r="J30" s="43">
        <f t="shared" si="5"/>
        <v>5.0000000000000001E-3</v>
      </c>
      <c r="K30" s="44">
        <f t="shared" si="5"/>
        <v>0</v>
      </c>
      <c r="L30" s="44">
        <f t="shared" si="5"/>
        <v>1E-3</v>
      </c>
      <c r="M30" s="44">
        <f t="shared" si="5"/>
        <v>0</v>
      </c>
      <c r="N30" s="44">
        <f t="shared" si="5"/>
        <v>1.7000000000000001E-2</v>
      </c>
      <c r="O30" s="44">
        <f t="shared" si="5"/>
        <v>0</v>
      </c>
      <c r="P30" s="44">
        <f t="shared" si="5"/>
        <v>0</v>
      </c>
      <c r="Q30" s="44">
        <f t="shared" si="5"/>
        <v>1E-3</v>
      </c>
      <c r="R30" s="44">
        <f t="shared" si="5"/>
        <v>2E-3</v>
      </c>
      <c r="S30" s="44">
        <f t="shared" si="5"/>
        <v>0.06</v>
      </c>
      <c r="T30" s="44">
        <f t="shared" si="5"/>
        <v>0</v>
      </c>
      <c r="U30" s="44">
        <f t="shared" si="5"/>
        <v>5.0000000000000001E-4</v>
      </c>
      <c r="V30" s="44">
        <f t="shared" si="5"/>
        <v>0</v>
      </c>
      <c r="W30" s="44">
        <f t="shared" si="5"/>
        <v>1E-3</v>
      </c>
      <c r="X30" s="44">
        <f t="shared" si="5"/>
        <v>1E-3</v>
      </c>
      <c r="Y30" s="44">
        <f t="shared" si="5"/>
        <v>0</v>
      </c>
      <c r="Z30" s="44">
        <f t="shared" si="5"/>
        <v>0</v>
      </c>
      <c r="AA30" s="44">
        <f t="shared" si="5"/>
        <v>0</v>
      </c>
      <c r="AB30" s="45">
        <f t="shared" si="5"/>
        <v>5.0000000000000001E-3</v>
      </c>
      <c r="AC30" s="43">
        <f t="shared" si="5"/>
        <v>0.03</v>
      </c>
      <c r="AD30" s="44">
        <f t="shared" si="5"/>
        <v>0</v>
      </c>
      <c r="AE30" s="44">
        <f t="shared" si="5"/>
        <v>1E-3</v>
      </c>
      <c r="AF30" s="44">
        <f t="shared" si="5"/>
        <v>0</v>
      </c>
      <c r="AG30" s="44">
        <f t="shared" si="5"/>
        <v>1.9E-2</v>
      </c>
      <c r="AH30" s="44">
        <f t="shared" si="5"/>
        <v>1E-4</v>
      </c>
      <c r="AI30" s="44">
        <f t="shared" ref="AI30:BO30" si="6">MIN(AI5:AI26)</f>
        <v>2E-3</v>
      </c>
      <c r="AJ30" s="44">
        <f t="shared" si="6"/>
        <v>1E-3</v>
      </c>
      <c r="AK30" s="44">
        <f t="shared" si="6"/>
        <v>1E-3</v>
      </c>
      <c r="AL30" s="44">
        <f t="shared" si="6"/>
        <v>3.0000000000000001E-3</v>
      </c>
      <c r="AM30" s="44">
        <f t="shared" si="6"/>
        <v>1E-3</v>
      </c>
      <c r="AN30" s="44">
        <f t="shared" si="6"/>
        <v>2.1999999999999999E-2</v>
      </c>
      <c r="AO30" s="44">
        <f t="shared" si="6"/>
        <v>0</v>
      </c>
      <c r="AP30" s="44">
        <f t="shared" si="6"/>
        <v>1E-3</v>
      </c>
      <c r="AQ30" s="44">
        <f t="shared" si="6"/>
        <v>1E-3</v>
      </c>
      <c r="AR30" s="44">
        <f t="shared" si="6"/>
        <v>1E-3</v>
      </c>
      <c r="AS30" s="44">
        <f t="shared" si="6"/>
        <v>3.0000000000000001E-5</v>
      </c>
      <c r="AT30" s="44">
        <f t="shared" si="6"/>
        <v>0</v>
      </c>
      <c r="AU30" s="45">
        <f t="shared" si="6"/>
        <v>5.0000000000000001E-3</v>
      </c>
      <c r="AV30" s="43">
        <f t="shared" si="6"/>
        <v>47</v>
      </c>
      <c r="AW30" s="44">
        <f t="shared" si="6"/>
        <v>47</v>
      </c>
      <c r="AX30" s="44">
        <f t="shared" si="6"/>
        <v>0</v>
      </c>
      <c r="AY30" s="44">
        <f t="shared" si="6"/>
        <v>0</v>
      </c>
      <c r="AZ30" s="44">
        <f t="shared" si="6"/>
        <v>28</v>
      </c>
      <c r="BA30" s="44">
        <f t="shared" si="6"/>
        <v>3</v>
      </c>
      <c r="BB30" s="44">
        <f t="shared" si="6"/>
        <v>0</v>
      </c>
      <c r="BC30" s="44">
        <f t="shared" si="6"/>
        <v>8</v>
      </c>
      <c r="BD30" s="44">
        <f t="shared" si="6"/>
        <v>0</v>
      </c>
      <c r="BE30" s="44">
        <f t="shared" si="6"/>
        <v>2</v>
      </c>
      <c r="BF30" s="44">
        <f t="shared" si="6"/>
        <v>0</v>
      </c>
      <c r="BG30" s="44">
        <f t="shared" si="6"/>
        <v>2.4</v>
      </c>
      <c r="BH30" s="44">
        <f t="shared" si="6"/>
        <v>0</v>
      </c>
      <c r="BI30" s="44">
        <f t="shared" si="6"/>
        <v>10</v>
      </c>
      <c r="BJ30" s="44">
        <f t="shared" si="6"/>
        <v>0</v>
      </c>
      <c r="BK30" s="44">
        <f t="shared" si="6"/>
        <v>1.05</v>
      </c>
      <c r="BL30" s="44">
        <f t="shared" si="6"/>
        <v>1.08</v>
      </c>
      <c r="BM30" s="44">
        <f t="shared" si="6"/>
        <v>-9.1</v>
      </c>
      <c r="BN30" s="44">
        <f t="shared" si="6"/>
        <v>0</v>
      </c>
      <c r="BO30" s="45">
        <f t="shared" si="6"/>
        <v>0</v>
      </c>
    </row>
    <row r="31" spans="1:67" x14ac:dyDescent="0.25">
      <c r="A31" s="36" t="s">
        <v>72</v>
      </c>
      <c r="B31" s="13"/>
      <c r="C31" s="14">
        <f t="shared" ref="C31:AH31" si="7">_xlfn.PERCENTILE.INC(C5:C26,0.05)</f>
        <v>7.3475000000000001</v>
      </c>
      <c r="D31" s="14">
        <f t="shared" si="7"/>
        <v>115</v>
      </c>
      <c r="E31" s="14">
        <f t="shared" si="7"/>
        <v>6.75</v>
      </c>
      <c r="F31" s="14">
        <f t="shared" si="7"/>
        <v>75</v>
      </c>
      <c r="G31" s="14">
        <f t="shared" si="7"/>
        <v>14.89</v>
      </c>
      <c r="H31" s="14">
        <f t="shared" si="7"/>
        <v>0.67999999999999994</v>
      </c>
      <c r="I31" s="15">
        <f t="shared" si="7"/>
        <v>0.2</v>
      </c>
      <c r="J31" s="13">
        <f t="shared" si="7"/>
        <v>5.0000000000000001E-3</v>
      </c>
      <c r="K31" s="14" t="e">
        <f t="shared" si="7"/>
        <v>#NUM!</v>
      </c>
      <c r="L31" s="14">
        <f t="shared" si="7"/>
        <v>1E-3</v>
      </c>
      <c r="M31" s="14" t="e">
        <f t="shared" si="7"/>
        <v>#NUM!</v>
      </c>
      <c r="N31" s="14">
        <f t="shared" si="7"/>
        <v>1.7000000000000001E-2</v>
      </c>
      <c r="O31" s="14" t="e">
        <f t="shared" si="7"/>
        <v>#NUM!</v>
      </c>
      <c r="P31" s="14" t="e">
        <f t="shared" si="7"/>
        <v>#NUM!</v>
      </c>
      <c r="Q31" s="14">
        <f t="shared" si="7"/>
        <v>1E-3</v>
      </c>
      <c r="R31" s="14">
        <f t="shared" si="7"/>
        <v>2E-3</v>
      </c>
      <c r="S31" s="14">
        <f t="shared" si="7"/>
        <v>6.9000000000000006E-2</v>
      </c>
      <c r="T31" s="14" t="e">
        <f t="shared" si="7"/>
        <v>#NUM!</v>
      </c>
      <c r="U31" s="14">
        <f t="shared" si="7"/>
        <v>9.8000000000000014E-3</v>
      </c>
      <c r="V31" s="14" t="e">
        <f t="shared" si="7"/>
        <v>#NUM!</v>
      </c>
      <c r="W31" s="14">
        <f t="shared" si="7"/>
        <v>1E-3</v>
      </c>
      <c r="X31" s="14">
        <f t="shared" si="7"/>
        <v>1E-3</v>
      </c>
      <c r="Y31" s="14" t="e">
        <f t="shared" si="7"/>
        <v>#NUM!</v>
      </c>
      <c r="Z31" s="14" t="e">
        <f t="shared" si="7"/>
        <v>#NUM!</v>
      </c>
      <c r="AA31" s="14" t="e">
        <f t="shared" si="7"/>
        <v>#NUM!</v>
      </c>
      <c r="AB31" s="15">
        <f t="shared" si="7"/>
        <v>5.5999999999999999E-3</v>
      </c>
      <c r="AC31" s="13">
        <f t="shared" si="7"/>
        <v>0.03</v>
      </c>
      <c r="AD31" s="14" t="e">
        <f t="shared" si="7"/>
        <v>#NUM!</v>
      </c>
      <c r="AE31" s="14">
        <f t="shared" si="7"/>
        <v>1.5E-3</v>
      </c>
      <c r="AF31" s="14" t="e">
        <f t="shared" si="7"/>
        <v>#NUM!</v>
      </c>
      <c r="AG31" s="14">
        <f t="shared" si="7"/>
        <v>1.9199999999999998E-2</v>
      </c>
      <c r="AH31" s="14">
        <f t="shared" si="7"/>
        <v>1E-4</v>
      </c>
      <c r="AI31" s="14">
        <f t="shared" ref="AI31:BO31" si="8">_xlfn.PERCENTILE.INC(AI5:AI26,0.05)</f>
        <v>2E-3</v>
      </c>
      <c r="AJ31" s="14">
        <f t="shared" si="8"/>
        <v>1E-3</v>
      </c>
      <c r="AK31" s="14">
        <f t="shared" si="8"/>
        <v>1E-3</v>
      </c>
      <c r="AL31" s="14">
        <f t="shared" si="8"/>
        <v>3.0000000000000001E-3</v>
      </c>
      <c r="AM31" s="14">
        <f t="shared" si="8"/>
        <v>1.2999999999999999E-3</v>
      </c>
      <c r="AN31" s="14">
        <f t="shared" si="8"/>
        <v>6.8200000000000011E-2</v>
      </c>
      <c r="AO31" s="14" t="e">
        <f t="shared" si="8"/>
        <v>#NUM!</v>
      </c>
      <c r="AP31" s="14">
        <f t="shared" si="8"/>
        <v>1E-3</v>
      </c>
      <c r="AQ31" s="14">
        <f t="shared" si="8"/>
        <v>1E-3</v>
      </c>
      <c r="AR31" s="14">
        <f t="shared" si="8"/>
        <v>1E-3</v>
      </c>
      <c r="AS31" s="14">
        <f t="shared" si="8"/>
        <v>3.3000000000000003E-5</v>
      </c>
      <c r="AT31" s="14" t="e">
        <f t="shared" si="8"/>
        <v>#NUM!</v>
      </c>
      <c r="AU31" s="15">
        <f t="shared" si="8"/>
        <v>6.0000000000000001E-3</v>
      </c>
      <c r="AV31" s="13">
        <f t="shared" si="8"/>
        <v>48.7</v>
      </c>
      <c r="AW31" s="14">
        <f t="shared" si="8"/>
        <v>48.7</v>
      </c>
      <c r="AX31" s="14" t="e">
        <f t="shared" si="8"/>
        <v>#NUM!</v>
      </c>
      <c r="AY31" s="14" t="e">
        <f t="shared" si="8"/>
        <v>#NUM!</v>
      </c>
      <c r="AZ31" s="14">
        <f t="shared" si="8"/>
        <v>28</v>
      </c>
      <c r="BA31" s="14">
        <f t="shared" si="8"/>
        <v>3.95</v>
      </c>
      <c r="BB31" s="14" t="e">
        <f t="shared" si="8"/>
        <v>#NUM!</v>
      </c>
      <c r="BC31" s="14">
        <f t="shared" si="8"/>
        <v>8</v>
      </c>
      <c r="BD31" s="14" t="e">
        <f t="shared" si="8"/>
        <v>#NUM!</v>
      </c>
      <c r="BE31" s="14">
        <f t="shared" si="8"/>
        <v>2</v>
      </c>
      <c r="BF31" s="14" t="e">
        <f t="shared" si="8"/>
        <v>#NUM!</v>
      </c>
      <c r="BG31" s="14">
        <f t="shared" si="8"/>
        <v>2.4950000000000001</v>
      </c>
      <c r="BH31" s="14" t="e">
        <f t="shared" si="8"/>
        <v>#NUM!</v>
      </c>
      <c r="BI31" s="14">
        <f t="shared" si="8"/>
        <v>10</v>
      </c>
      <c r="BJ31" s="14" t="e">
        <f t="shared" si="8"/>
        <v>#NUM!</v>
      </c>
      <c r="BK31" s="14">
        <f t="shared" si="8"/>
        <v>1.0840000000000001</v>
      </c>
      <c r="BL31" s="14">
        <f t="shared" si="8"/>
        <v>1.1479999999999999</v>
      </c>
      <c r="BM31" s="14">
        <f t="shared" si="8"/>
        <v>-9.01</v>
      </c>
      <c r="BN31" s="14" t="e">
        <f t="shared" si="8"/>
        <v>#NUM!</v>
      </c>
      <c r="BO31" s="15" t="e">
        <f t="shared" si="8"/>
        <v>#NUM!</v>
      </c>
    </row>
    <row r="32" spans="1:67" x14ac:dyDescent="0.25">
      <c r="A32" s="42" t="s">
        <v>29</v>
      </c>
      <c r="B32" s="43"/>
      <c r="C32" s="44">
        <f t="shared" ref="C32:AH32" si="9">_xlfn.PERCENTILE.INC(C5:C26,0.2)</f>
        <v>7.63</v>
      </c>
      <c r="D32" s="44">
        <f t="shared" si="9"/>
        <v>124.8</v>
      </c>
      <c r="E32" s="44">
        <f t="shared" si="9"/>
        <v>9</v>
      </c>
      <c r="F32" s="44">
        <f t="shared" si="9"/>
        <v>81.8</v>
      </c>
      <c r="G32" s="44">
        <f t="shared" si="9"/>
        <v>24.6</v>
      </c>
      <c r="H32" s="44">
        <f t="shared" si="9"/>
        <v>0.92</v>
      </c>
      <c r="I32" s="45">
        <f t="shared" si="9"/>
        <v>0.3</v>
      </c>
      <c r="J32" s="43">
        <f t="shared" si="9"/>
        <v>1.8000000000000009E-2</v>
      </c>
      <c r="K32" s="44" t="e">
        <f t="shared" si="9"/>
        <v>#NUM!</v>
      </c>
      <c r="L32" s="44">
        <f t="shared" si="9"/>
        <v>1E-3</v>
      </c>
      <c r="M32" s="44" t="e">
        <f t="shared" si="9"/>
        <v>#NUM!</v>
      </c>
      <c r="N32" s="44">
        <f t="shared" si="9"/>
        <v>1.7000000000000001E-2</v>
      </c>
      <c r="O32" s="44" t="e">
        <f t="shared" si="9"/>
        <v>#NUM!</v>
      </c>
      <c r="P32" s="44" t="e">
        <f t="shared" si="9"/>
        <v>#NUM!</v>
      </c>
      <c r="Q32" s="44">
        <f t="shared" si="9"/>
        <v>1E-3</v>
      </c>
      <c r="R32" s="44">
        <f t="shared" si="9"/>
        <v>2E-3</v>
      </c>
      <c r="S32" s="44">
        <f t="shared" si="9"/>
        <v>9.6000000000000002E-2</v>
      </c>
      <c r="T32" s="44" t="e">
        <f t="shared" si="9"/>
        <v>#NUM!</v>
      </c>
      <c r="U32" s="44">
        <f t="shared" si="9"/>
        <v>3.800000000000002E-2</v>
      </c>
      <c r="V32" s="44" t="e">
        <f t="shared" si="9"/>
        <v>#NUM!</v>
      </c>
      <c r="W32" s="44">
        <f t="shared" si="9"/>
        <v>1E-3</v>
      </c>
      <c r="X32" s="44">
        <f t="shared" si="9"/>
        <v>1E-3</v>
      </c>
      <c r="Y32" s="44" t="e">
        <f t="shared" si="9"/>
        <v>#NUM!</v>
      </c>
      <c r="Z32" s="44" t="e">
        <f t="shared" si="9"/>
        <v>#NUM!</v>
      </c>
      <c r="AA32" s="44" t="e">
        <f t="shared" si="9"/>
        <v>#NUM!</v>
      </c>
      <c r="AB32" s="45">
        <f t="shared" si="9"/>
        <v>7.2000000000000007E-3</v>
      </c>
      <c r="AC32" s="43">
        <f t="shared" si="9"/>
        <v>0.14600000000000005</v>
      </c>
      <c r="AD32" s="44" t="e">
        <f t="shared" si="9"/>
        <v>#NUM!</v>
      </c>
      <c r="AE32" s="44">
        <f t="shared" si="9"/>
        <v>2E-3</v>
      </c>
      <c r="AF32" s="44" t="e">
        <f t="shared" si="9"/>
        <v>#NUM!</v>
      </c>
      <c r="AG32" s="44">
        <f t="shared" si="9"/>
        <v>1.9800000000000002E-2</v>
      </c>
      <c r="AH32" s="44">
        <f t="shared" si="9"/>
        <v>1E-4</v>
      </c>
      <c r="AI32" s="44">
        <f t="shared" ref="AI32:BO32" si="10">_xlfn.PERCENTILE.INC(AI5:AI26,0.2)</f>
        <v>2E-3</v>
      </c>
      <c r="AJ32" s="44">
        <f t="shared" si="10"/>
        <v>1.6000000000000001E-3</v>
      </c>
      <c r="AK32" s="44">
        <f t="shared" si="10"/>
        <v>1E-3</v>
      </c>
      <c r="AL32" s="44">
        <f t="shared" si="10"/>
        <v>3.9200000000000026E-2</v>
      </c>
      <c r="AM32" s="44">
        <f t="shared" si="10"/>
        <v>2E-3</v>
      </c>
      <c r="AN32" s="44">
        <f t="shared" si="10"/>
        <v>0.1008</v>
      </c>
      <c r="AO32" s="44" t="e">
        <f t="shared" si="10"/>
        <v>#NUM!</v>
      </c>
      <c r="AP32" s="44">
        <f t="shared" si="10"/>
        <v>1E-3</v>
      </c>
      <c r="AQ32" s="44">
        <f t="shared" si="10"/>
        <v>1.8E-3</v>
      </c>
      <c r="AR32" s="44">
        <f t="shared" si="10"/>
        <v>1E-3</v>
      </c>
      <c r="AS32" s="44">
        <f t="shared" si="10"/>
        <v>4.1999999999999998E-5</v>
      </c>
      <c r="AT32" s="44" t="e">
        <f t="shared" si="10"/>
        <v>#NUM!</v>
      </c>
      <c r="AU32" s="45">
        <f t="shared" si="10"/>
        <v>7.0000000000000001E-3</v>
      </c>
      <c r="AV32" s="43">
        <f t="shared" si="10"/>
        <v>62.600000000000009</v>
      </c>
      <c r="AW32" s="44">
        <f t="shared" si="10"/>
        <v>62.600000000000009</v>
      </c>
      <c r="AX32" s="44" t="e">
        <f t="shared" si="10"/>
        <v>#NUM!</v>
      </c>
      <c r="AY32" s="44" t="e">
        <f t="shared" si="10"/>
        <v>#NUM!</v>
      </c>
      <c r="AZ32" s="44">
        <f t="shared" si="10"/>
        <v>39.400000000000006</v>
      </c>
      <c r="BA32" s="44">
        <f t="shared" si="10"/>
        <v>4</v>
      </c>
      <c r="BB32" s="44" t="e">
        <f t="shared" si="10"/>
        <v>#NUM!</v>
      </c>
      <c r="BC32" s="44">
        <f t="shared" si="10"/>
        <v>9.9600000000000009</v>
      </c>
      <c r="BD32" s="44" t="e">
        <f t="shared" si="10"/>
        <v>#NUM!</v>
      </c>
      <c r="BE32" s="44">
        <f t="shared" si="10"/>
        <v>3.7200000000000006</v>
      </c>
      <c r="BF32" s="44" t="e">
        <f t="shared" si="10"/>
        <v>#NUM!</v>
      </c>
      <c r="BG32" s="44">
        <f t="shared" si="10"/>
        <v>3</v>
      </c>
      <c r="BH32" s="44" t="e">
        <f t="shared" si="10"/>
        <v>#NUM!</v>
      </c>
      <c r="BI32" s="44">
        <f t="shared" si="10"/>
        <v>11</v>
      </c>
      <c r="BJ32" s="44" t="e">
        <f t="shared" si="10"/>
        <v>#NUM!</v>
      </c>
      <c r="BK32" s="44">
        <f t="shared" si="10"/>
        <v>1.282</v>
      </c>
      <c r="BL32" s="44">
        <f t="shared" si="10"/>
        <v>1.4580000000000002</v>
      </c>
      <c r="BM32" s="44">
        <f t="shared" si="10"/>
        <v>-8.74</v>
      </c>
      <c r="BN32" s="44" t="e">
        <f t="shared" si="10"/>
        <v>#NUM!</v>
      </c>
      <c r="BO32" s="45" t="e">
        <f t="shared" si="10"/>
        <v>#NUM!</v>
      </c>
    </row>
    <row r="33" spans="1:67" x14ac:dyDescent="0.25">
      <c r="A33" s="36" t="s">
        <v>73</v>
      </c>
      <c r="B33" s="13"/>
      <c r="C33" s="14">
        <f t="shared" ref="C33:AH33" si="11">_xlfn.PERCENTILE.INC(C5:C26,0.5)</f>
        <v>7.8900000000000006</v>
      </c>
      <c r="D33" s="14">
        <f t="shared" si="11"/>
        <v>190</v>
      </c>
      <c r="E33" s="14">
        <f t="shared" si="11"/>
        <v>120</v>
      </c>
      <c r="F33" s="14">
        <f t="shared" si="11"/>
        <v>97</v>
      </c>
      <c r="G33" s="14">
        <f t="shared" si="11"/>
        <v>230</v>
      </c>
      <c r="H33" s="14">
        <f t="shared" si="11"/>
        <v>2</v>
      </c>
      <c r="I33" s="15">
        <f t="shared" si="11"/>
        <v>0.9</v>
      </c>
      <c r="J33" s="13">
        <f t="shared" si="11"/>
        <v>0.04</v>
      </c>
      <c r="K33" s="14" t="e">
        <f t="shared" si="11"/>
        <v>#NUM!</v>
      </c>
      <c r="L33" s="14">
        <f t="shared" si="11"/>
        <v>2E-3</v>
      </c>
      <c r="M33" s="14" t="e">
        <f t="shared" si="11"/>
        <v>#NUM!</v>
      </c>
      <c r="N33" s="14">
        <f t="shared" si="11"/>
        <v>1.8000000000000002E-2</v>
      </c>
      <c r="O33" s="14" t="e">
        <f t="shared" si="11"/>
        <v>#NUM!</v>
      </c>
      <c r="P33" s="14" t="e">
        <f t="shared" si="11"/>
        <v>#NUM!</v>
      </c>
      <c r="Q33" s="14">
        <f t="shared" si="11"/>
        <v>1E-3</v>
      </c>
      <c r="R33" s="14">
        <f t="shared" si="11"/>
        <v>2E-3</v>
      </c>
      <c r="S33" s="14">
        <f t="shared" si="11"/>
        <v>0.28499999999999998</v>
      </c>
      <c r="T33" s="14" t="e">
        <f t="shared" si="11"/>
        <v>#NUM!</v>
      </c>
      <c r="U33" s="14">
        <f t="shared" si="11"/>
        <v>0.115</v>
      </c>
      <c r="V33" s="14" t="e">
        <f t="shared" si="11"/>
        <v>#NUM!</v>
      </c>
      <c r="W33" s="14">
        <f t="shared" si="11"/>
        <v>2E-3</v>
      </c>
      <c r="X33" s="14">
        <f t="shared" si="11"/>
        <v>1E-3</v>
      </c>
      <c r="Y33" s="14" t="e">
        <f t="shared" si="11"/>
        <v>#NUM!</v>
      </c>
      <c r="Z33" s="14" t="e">
        <f t="shared" si="11"/>
        <v>#NUM!</v>
      </c>
      <c r="AA33" s="14" t="e">
        <f t="shared" si="11"/>
        <v>#NUM!</v>
      </c>
      <c r="AB33" s="15">
        <f t="shared" si="11"/>
        <v>1.0999999999999999E-2</v>
      </c>
      <c r="AC33" s="13">
        <f t="shared" si="11"/>
        <v>0.60499999999999998</v>
      </c>
      <c r="AD33" s="14" t="e">
        <f t="shared" si="11"/>
        <v>#NUM!</v>
      </c>
      <c r="AE33" s="14">
        <f t="shared" si="11"/>
        <v>2E-3</v>
      </c>
      <c r="AF33" s="14" t="e">
        <f t="shared" si="11"/>
        <v>#NUM!</v>
      </c>
      <c r="AG33" s="14">
        <f t="shared" si="11"/>
        <v>2.1000000000000001E-2</v>
      </c>
      <c r="AH33" s="14">
        <f t="shared" si="11"/>
        <v>1E-4</v>
      </c>
      <c r="AI33" s="14">
        <f t="shared" ref="AI33:BO33" si="12">_xlfn.PERCENTILE.INC(AI5:AI26,0.5)</f>
        <v>2E-3</v>
      </c>
      <c r="AJ33" s="14">
        <f t="shared" si="12"/>
        <v>2E-3</v>
      </c>
      <c r="AK33" s="14">
        <f t="shared" si="12"/>
        <v>1.5E-3</v>
      </c>
      <c r="AL33" s="14">
        <f t="shared" si="12"/>
        <v>0.38</v>
      </c>
      <c r="AM33" s="14">
        <f t="shared" si="12"/>
        <v>2E-3</v>
      </c>
      <c r="AN33" s="14">
        <f t="shared" si="12"/>
        <v>0.19</v>
      </c>
      <c r="AO33" s="14" t="e">
        <f t="shared" si="12"/>
        <v>#NUM!</v>
      </c>
      <c r="AP33" s="14">
        <f t="shared" si="12"/>
        <v>2E-3</v>
      </c>
      <c r="AQ33" s="14">
        <f t="shared" si="12"/>
        <v>2E-3</v>
      </c>
      <c r="AR33" s="14">
        <f t="shared" si="12"/>
        <v>1E-3</v>
      </c>
      <c r="AS33" s="14">
        <f t="shared" si="12"/>
        <v>6.0000000000000002E-5</v>
      </c>
      <c r="AT33" s="14" t="e">
        <f t="shared" si="12"/>
        <v>#NUM!</v>
      </c>
      <c r="AU33" s="15">
        <f t="shared" si="12"/>
        <v>1.2E-2</v>
      </c>
      <c r="AV33" s="13">
        <f t="shared" si="12"/>
        <v>84</v>
      </c>
      <c r="AW33" s="14">
        <f t="shared" si="12"/>
        <v>84</v>
      </c>
      <c r="AX33" s="14" t="e">
        <f t="shared" si="12"/>
        <v>#NUM!</v>
      </c>
      <c r="AY33" s="14" t="e">
        <f t="shared" si="12"/>
        <v>#NUM!</v>
      </c>
      <c r="AZ33" s="14">
        <f t="shared" si="12"/>
        <v>49.5</v>
      </c>
      <c r="BA33" s="14">
        <f t="shared" si="12"/>
        <v>5.5</v>
      </c>
      <c r="BB33" s="14" t="e">
        <f t="shared" si="12"/>
        <v>#NUM!</v>
      </c>
      <c r="BC33" s="14">
        <f t="shared" si="12"/>
        <v>12.5</v>
      </c>
      <c r="BD33" s="14" t="e">
        <f t="shared" si="12"/>
        <v>#NUM!</v>
      </c>
      <c r="BE33" s="14">
        <f t="shared" si="12"/>
        <v>4.95</v>
      </c>
      <c r="BF33" s="14" t="e">
        <f t="shared" si="12"/>
        <v>#NUM!</v>
      </c>
      <c r="BG33" s="14">
        <f t="shared" si="12"/>
        <v>3</v>
      </c>
      <c r="BH33" s="14" t="e">
        <f t="shared" si="12"/>
        <v>#NUM!</v>
      </c>
      <c r="BI33" s="14">
        <f t="shared" si="12"/>
        <v>13</v>
      </c>
      <c r="BJ33" s="14" t="e">
        <f t="shared" si="12"/>
        <v>#NUM!</v>
      </c>
      <c r="BK33" s="14">
        <f t="shared" si="12"/>
        <v>1.69</v>
      </c>
      <c r="BL33" s="14">
        <f t="shared" si="12"/>
        <v>1.84</v>
      </c>
      <c r="BM33" s="14">
        <f t="shared" si="12"/>
        <v>-7.8</v>
      </c>
      <c r="BN33" s="14" t="e">
        <f t="shared" si="12"/>
        <v>#NUM!</v>
      </c>
      <c r="BO33" s="15" t="e">
        <f t="shared" si="12"/>
        <v>#NUM!</v>
      </c>
    </row>
    <row r="34" spans="1:67" x14ac:dyDescent="0.25">
      <c r="A34" s="42" t="s">
        <v>30</v>
      </c>
      <c r="B34" s="43"/>
      <c r="C34" s="44">
        <f t="shared" ref="C34:AH34" si="13">_xlfn.PERCENTILE.INC(C5:C26,0.8)</f>
        <v>7.93</v>
      </c>
      <c r="D34" s="44">
        <f t="shared" si="13"/>
        <v>226.2</v>
      </c>
      <c r="E34" s="44">
        <f t="shared" si="13"/>
        <v>180</v>
      </c>
      <c r="F34" s="44">
        <f t="shared" si="13"/>
        <v>133</v>
      </c>
      <c r="G34" s="44">
        <f t="shared" si="13"/>
        <v>298.00000000000006</v>
      </c>
      <c r="H34" s="44">
        <f t="shared" si="13"/>
        <v>2</v>
      </c>
      <c r="I34" s="45">
        <f t="shared" si="13"/>
        <v>1.4800000000000004</v>
      </c>
      <c r="J34" s="43">
        <f t="shared" si="13"/>
        <v>0.28000000000000003</v>
      </c>
      <c r="K34" s="44" t="e">
        <f t="shared" si="13"/>
        <v>#NUM!</v>
      </c>
      <c r="L34" s="44">
        <f t="shared" si="13"/>
        <v>2E-3</v>
      </c>
      <c r="M34" s="44" t="e">
        <f t="shared" si="13"/>
        <v>#NUM!</v>
      </c>
      <c r="N34" s="44">
        <f t="shared" si="13"/>
        <v>1.9400000000000001E-2</v>
      </c>
      <c r="O34" s="44" t="e">
        <f t="shared" si="13"/>
        <v>#NUM!</v>
      </c>
      <c r="P34" s="44" t="e">
        <f t="shared" si="13"/>
        <v>#NUM!</v>
      </c>
      <c r="Q34" s="44">
        <f t="shared" si="13"/>
        <v>1E-3</v>
      </c>
      <c r="R34" s="44">
        <f t="shared" si="13"/>
        <v>3.0000000000000001E-3</v>
      </c>
      <c r="S34" s="44">
        <f t="shared" si="13"/>
        <v>0.43599999999999994</v>
      </c>
      <c r="T34" s="44" t="e">
        <f t="shared" si="13"/>
        <v>#NUM!</v>
      </c>
      <c r="U34" s="44">
        <f t="shared" si="13"/>
        <v>0.26480000000000004</v>
      </c>
      <c r="V34" s="44" t="e">
        <f t="shared" si="13"/>
        <v>#NUM!</v>
      </c>
      <c r="W34" s="44">
        <f t="shared" si="13"/>
        <v>2E-3</v>
      </c>
      <c r="X34" s="44">
        <f t="shared" si="13"/>
        <v>1.8000000000000008E-3</v>
      </c>
      <c r="Y34" s="44" t="e">
        <f t="shared" si="13"/>
        <v>#NUM!</v>
      </c>
      <c r="Z34" s="44" t="e">
        <f t="shared" si="13"/>
        <v>#NUM!</v>
      </c>
      <c r="AA34" s="44" t="e">
        <f t="shared" si="13"/>
        <v>#NUM!</v>
      </c>
      <c r="AB34" s="45">
        <f t="shared" si="13"/>
        <v>1.2E-2</v>
      </c>
      <c r="AC34" s="43">
        <f t="shared" si="13"/>
        <v>3.7200000000000046</v>
      </c>
      <c r="AD34" s="44" t="e">
        <f t="shared" si="13"/>
        <v>#NUM!</v>
      </c>
      <c r="AE34" s="44">
        <f t="shared" si="13"/>
        <v>4.0000000000000001E-3</v>
      </c>
      <c r="AF34" s="44" t="e">
        <f t="shared" si="13"/>
        <v>#NUM!</v>
      </c>
      <c r="AG34" s="44">
        <f t="shared" si="13"/>
        <v>2.7600000000000006E-2</v>
      </c>
      <c r="AH34" s="44">
        <f t="shared" si="13"/>
        <v>1E-4</v>
      </c>
      <c r="AI34" s="44">
        <f t="shared" ref="AI34:BO34" si="14">_xlfn.PERCENTILE.INC(AI5:AI26,0.8)</f>
        <v>2E-3</v>
      </c>
      <c r="AJ34" s="44">
        <f t="shared" si="14"/>
        <v>3.0000000000000001E-3</v>
      </c>
      <c r="AK34" s="44">
        <f t="shared" si="14"/>
        <v>2E-3</v>
      </c>
      <c r="AL34" s="44">
        <f t="shared" si="14"/>
        <v>1.1040000000000001</v>
      </c>
      <c r="AM34" s="44">
        <f t="shared" si="14"/>
        <v>2.8000000000000008E-3</v>
      </c>
      <c r="AN34" s="44">
        <f t="shared" si="14"/>
        <v>0.39980000000000004</v>
      </c>
      <c r="AO34" s="44" t="e">
        <f t="shared" si="14"/>
        <v>#NUM!</v>
      </c>
      <c r="AP34" s="44">
        <f t="shared" si="14"/>
        <v>2E-3</v>
      </c>
      <c r="AQ34" s="44">
        <f t="shared" si="14"/>
        <v>4.0000000000000001E-3</v>
      </c>
      <c r="AR34" s="44">
        <f t="shared" si="14"/>
        <v>1E-3</v>
      </c>
      <c r="AS34" s="44">
        <f t="shared" si="14"/>
        <v>7.7999999999999999E-5</v>
      </c>
      <c r="AT34" s="44" t="e">
        <f t="shared" si="14"/>
        <v>#NUM!</v>
      </c>
      <c r="AU34" s="45">
        <f t="shared" si="14"/>
        <v>1.2999999999999999E-2</v>
      </c>
      <c r="AV34" s="43">
        <f t="shared" si="14"/>
        <v>103.2</v>
      </c>
      <c r="AW34" s="44">
        <f t="shared" si="14"/>
        <v>103.2</v>
      </c>
      <c r="AX34" s="44" t="e">
        <f t="shared" si="14"/>
        <v>#NUM!</v>
      </c>
      <c r="AY34" s="44" t="e">
        <f t="shared" si="14"/>
        <v>#NUM!</v>
      </c>
      <c r="AZ34" s="44">
        <f t="shared" si="14"/>
        <v>79.2</v>
      </c>
      <c r="BA34" s="44">
        <f t="shared" si="14"/>
        <v>8.2000000000000028</v>
      </c>
      <c r="BB34" s="44" t="e">
        <f t="shared" si="14"/>
        <v>#NUM!</v>
      </c>
      <c r="BC34" s="44">
        <f t="shared" si="14"/>
        <v>19.200000000000003</v>
      </c>
      <c r="BD34" s="44" t="e">
        <f t="shared" si="14"/>
        <v>#NUM!</v>
      </c>
      <c r="BE34" s="44">
        <f t="shared" si="14"/>
        <v>7</v>
      </c>
      <c r="BF34" s="44" t="e">
        <f t="shared" si="14"/>
        <v>#NUM!</v>
      </c>
      <c r="BG34" s="44">
        <f t="shared" si="14"/>
        <v>4</v>
      </c>
      <c r="BH34" s="44" t="e">
        <f t="shared" si="14"/>
        <v>#NUM!</v>
      </c>
      <c r="BI34" s="44">
        <f t="shared" si="14"/>
        <v>19.400000000000006</v>
      </c>
      <c r="BJ34" s="44" t="e">
        <f t="shared" si="14"/>
        <v>#NUM!</v>
      </c>
      <c r="BK34" s="44">
        <f t="shared" si="14"/>
        <v>2.254</v>
      </c>
      <c r="BL34" s="44">
        <f t="shared" si="14"/>
        <v>2.472</v>
      </c>
      <c r="BM34" s="44">
        <f t="shared" si="14"/>
        <v>-5.9399999999999986</v>
      </c>
      <c r="BN34" s="44" t="e">
        <f t="shared" si="14"/>
        <v>#NUM!</v>
      </c>
      <c r="BO34" s="45" t="e">
        <f t="shared" si="14"/>
        <v>#NUM!</v>
      </c>
    </row>
    <row r="35" spans="1:67" x14ac:dyDescent="0.25">
      <c r="A35" s="36" t="s">
        <v>65</v>
      </c>
      <c r="B35" s="13"/>
      <c r="C35" s="14">
        <f t="shared" ref="C35:AH35" si="15">_xlfn.PERCENTILE.INC(C5:C26,0.95)</f>
        <v>8.0975000000000001</v>
      </c>
      <c r="D35" s="14">
        <f t="shared" si="15"/>
        <v>268.99999999999994</v>
      </c>
      <c r="E35" s="14">
        <f t="shared" si="15"/>
        <v>195</v>
      </c>
      <c r="F35" s="14">
        <f t="shared" si="15"/>
        <v>171.49999999999994</v>
      </c>
      <c r="G35" s="14">
        <f t="shared" si="15"/>
        <v>331</v>
      </c>
      <c r="H35" s="14">
        <f t="shared" si="15"/>
        <v>3.1999999999999993</v>
      </c>
      <c r="I35" s="15">
        <f t="shared" si="15"/>
        <v>1.8</v>
      </c>
      <c r="J35" s="13">
        <f t="shared" si="15"/>
        <v>0.31</v>
      </c>
      <c r="K35" s="14" t="e">
        <f t="shared" si="15"/>
        <v>#NUM!</v>
      </c>
      <c r="L35" s="14">
        <f t="shared" si="15"/>
        <v>3.0000000000000001E-3</v>
      </c>
      <c r="M35" s="14" t="e">
        <f t="shared" si="15"/>
        <v>#NUM!</v>
      </c>
      <c r="N35" s="14">
        <f t="shared" si="15"/>
        <v>1.985E-2</v>
      </c>
      <c r="O35" s="14" t="e">
        <f t="shared" si="15"/>
        <v>#NUM!</v>
      </c>
      <c r="P35" s="14" t="e">
        <f t="shared" si="15"/>
        <v>#NUM!</v>
      </c>
      <c r="Q35" s="14">
        <f t="shared" si="15"/>
        <v>1E-3</v>
      </c>
      <c r="R35" s="14">
        <f t="shared" si="15"/>
        <v>3.0000000000000001E-3</v>
      </c>
      <c r="S35" s="14">
        <f t="shared" si="15"/>
        <v>0.59899999999999987</v>
      </c>
      <c r="T35" s="14" t="e">
        <f t="shared" si="15"/>
        <v>#NUM!</v>
      </c>
      <c r="U35" s="14">
        <f t="shared" si="15"/>
        <v>0.31459999999999988</v>
      </c>
      <c r="V35" s="14" t="e">
        <f t="shared" si="15"/>
        <v>#NUM!</v>
      </c>
      <c r="W35" s="14">
        <f t="shared" si="15"/>
        <v>3.4499999999999995E-3</v>
      </c>
      <c r="X35" s="14">
        <f t="shared" si="15"/>
        <v>2E-3</v>
      </c>
      <c r="Y35" s="14" t="e">
        <f t="shared" si="15"/>
        <v>#NUM!</v>
      </c>
      <c r="Z35" s="14" t="e">
        <f t="shared" si="15"/>
        <v>#NUM!</v>
      </c>
      <c r="AA35" s="14" t="e">
        <f t="shared" si="15"/>
        <v>#NUM!</v>
      </c>
      <c r="AB35" s="15">
        <f t="shared" si="15"/>
        <v>2.3199999999999991E-2</v>
      </c>
      <c r="AC35" s="13">
        <f t="shared" si="15"/>
        <v>7.046000000000002</v>
      </c>
      <c r="AD35" s="14" t="e">
        <f t="shared" si="15"/>
        <v>#NUM!</v>
      </c>
      <c r="AE35" s="14">
        <f t="shared" si="15"/>
        <v>6.0000000000000001E-3</v>
      </c>
      <c r="AF35" s="14" t="e">
        <f t="shared" si="15"/>
        <v>#NUM!</v>
      </c>
      <c r="AG35" s="14">
        <f t="shared" si="15"/>
        <v>4.4399999999999995E-2</v>
      </c>
      <c r="AH35" s="14">
        <f t="shared" si="15"/>
        <v>1E-4</v>
      </c>
      <c r="AI35" s="14">
        <f t="shared" ref="AI35:BO35" si="16">_xlfn.PERCENTILE.INC(AI5:AI26,0.95)</f>
        <v>2E-3</v>
      </c>
      <c r="AJ35" s="14">
        <f t="shared" si="16"/>
        <v>3.5999999999999999E-3</v>
      </c>
      <c r="AK35" s="14">
        <f t="shared" si="16"/>
        <v>2E-3</v>
      </c>
      <c r="AL35" s="14">
        <f t="shared" si="16"/>
        <v>2.4119999999999999</v>
      </c>
      <c r="AM35" s="14">
        <f t="shared" si="16"/>
        <v>3.0000000000000001E-3</v>
      </c>
      <c r="AN35" s="14">
        <f t="shared" si="16"/>
        <v>0.55859999999999954</v>
      </c>
      <c r="AO35" s="14" t="e">
        <f t="shared" si="16"/>
        <v>#NUM!</v>
      </c>
      <c r="AP35" s="14">
        <f t="shared" si="16"/>
        <v>3.8999999999999985E-3</v>
      </c>
      <c r="AQ35" s="14">
        <f t="shared" si="16"/>
        <v>4.5499999999999994E-3</v>
      </c>
      <c r="AR35" s="14">
        <f t="shared" si="16"/>
        <v>1E-3</v>
      </c>
      <c r="AS35" s="14">
        <f t="shared" si="16"/>
        <v>8.7000000000000001E-5</v>
      </c>
      <c r="AT35" s="14" t="e">
        <f t="shared" si="16"/>
        <v>#NUM!</v>
      </c>
      <c r="AU35" s="15">
        <f t="shared" si="16"/>
        <v>1.4999999999999999E-2</v>
      </c>
      <c r="AV35" s="13">
        <f t="shared" si="16"/>
        <v>122.84999999999997</v>
      </c>
      <c r="AW35" s="14">
        <f t="shared" si="16"/>
        <v>122.84999999999997</v>
      </c>
      <c r="AX35" s="14" t="e">
        <f t="shared" si="16"/>
        <v>#NUM!</v>
      </c>
      <c r="AY35" s="14" t="e">
        <f t="shared" si="16"/>
        <v>#NUM!</v>
      </c>
      <c r="AZ35" s="14">
        <f t="shared" si="16"/>
        <v>112.1</v>
      </c>
      <c r="BA35" s="14">
        <f t="shared" si="16"/>
        <v>9.6000000000000085</v>
      </c>
      <c r="BB35" s="14" t="e">
        <f t="shared" si="16"/>
        <v>#NUM!</v>
      </c>
      <c r="BC35" s="14">
        <f t="shared" si="16"/>
        <v>29.05</v>
      </c>
      <c r="BD35" s="14" t="e">
        <f t="shared" si="16"/>
        <v>#NUM!</v>
      </c>
      <c r="BE35" s="14">
        <f t="shared" si="16"/>
        <v>9.0500000000000007</v>
      </c>
      <c r="BF35" s="14" t="e">
        <f t="shared" si="16"/>
        <v>#NUM!</v>
      </c>
      <c r="BG35" s="14">
        <f t="shared" si="16"/>
        <v>5.1000000000000014</v>
      </c>
      <c r="BH35" s="14" t="e">
        <f t="shared" si="16"/>
        <v>#NUM!</v>
      </c>
      <c r="BI35" s="14">
        <f t="shared" si="16"/>
        <v>25.250000000000004</v>
      </c>
      <c r="BJ35" s="14" t="e">
        <f t="shared" si="16"/>
        <v>#NUM!</v>
      </c>
      <c r="BK35" s="14">
        <f t="shared" si="16"/>
        <v>2.5514999999999985</v>
      </c>
      <c r="BL35" s="14">
        <f t="shared" si="16"/>
        <v>3.4914999999999998</v>
      </c>
      <c r="BM35" s="14">
        <f t="shared" si="16"/>
        <v>-4.6350000000000016</v>
      </c>
      <c r="BN35" s="14" t="e">
        <f t="shared" si="16"/>
        <v>#NUM!</v>
      </c>
      <c r="BO35" s="15" t="e">
        <f t="shared" si="16"/>
        <v>#NUM!</v>
      </c>
    </row>
    <row r="36" spans="1:67" x14ac:dyDescent="0.25">
      <c r="A36" s="42" t="s">
        <v>28</v>
      </c>
      <c r="B36" s="43"/>
      <c r="C36" s="44">
        <f t="shared" ref="C36:AH36" si="17">MAX(C5:C26)</f>
        <v>8.27</v>
      </c>
      <c r="D36" s="44">
        <f t="shared" si="17"/>
        <v>334</v>
      </c>
      <c r="E36" s="44">
        <f t="shared" si="17"/>
        <v>200</v>
      </c>
      <c r="F36" s="44">
        <f t="shared" si="17"/>
        <v>217</v>
      </c>
      <c r="G36" s="44">
        <f t="shared" si="17"/>
        <v>340</v>
      </c>
      <c r="H36" s="44">
        <f t="shared" si="17"/>
        <v>4</v>
      </c>
      <c r="I36" s="45">
        <f t="shared" si="17"/>
        <v>1.8</v>
      </c>
      <c r="J36" s="43">
        <f t="shared" si="17"/>
        <v>0.31</v>
      </c>
      <c r="K36" s="44">
        <f t="shared" si="17"/>
        <v>0</v>
      </c>
      <c r="L36" s="44">
        <f t="shared" si="17"/>
        <v>3.0000000000000001E-3</v>
      </c>
      <c r="M36" s="44">
        <f t="shared" si="17"/>
        <v>0</v>
      </c>
      <c r="N36" s="44">
        <f t="shared" si="17"/>
        <v>0.02</v>
      </c>
      <c r="O36" s="44">
        <f t="shared" si="17"/>
        <v>0</v>
      </c>
      <c r="P36" s="44">
        <f t="shared" si="17"/>
        <v>0</v>
      </c>
      <c r="Q36" s="44">
        <f t="shared" si="17"/>
        <v>1E-3</v>
      </c>
      <c r="R36" s="44">
        <f t="shared" si="17"/>
        <v>3.0000000000000001E-3</v>
      </c>
      <c r="S36" s="44">
        <f t="shared" si="17"/>
        <v>0.68</v>
      </c>
      <c r="T36" s="44">
        <f t="shared" si="17"/>
        <v>0</v>
      </c>
      <c r="U36" s="44">
        <f t="shared" si="17"/>
        <v>0.35599999999999998</v>
      </c>
      <c r="V36" s="44">
        <f t="shared" si="17"/>
        <v>0</v>
      </c>
      <c r="W36" s="44">
        <f t="shared" si="17"/>
        <v>4.0000000000000001E-3</v>
      </c>
      <c r="X36" s="44">
        <f t="shared" si="17"/>
        <v>2E-3</v>
      </c>
      <c r="Y36" s="44">
        <f t="shared" si="17"/>
        <v>0</v>
      </c>
      <c r="Z36" s="44">
        <f t="shared" si="17"/>
        <v>0</v>
      </c>
      <c r="AA36" s="44">
        <f t="shared" si="17"/>
        <v>0</v>
      </c>
      <c r="AB36" s="45">
        <f t="shared" si="17"/>
        <v>2.8000000000000001E-2</v>
      </c>
      <c r="AC36" s="43">
        <f t="shared" si="17"/>
        <v>9.82</v>
      </c>
      <c r="AD36" s="44">
        <f t="shared" si="17"/>
        <v>0</v>
      </c>
      <c r="AE36" s="44">
        <f t="shared" si="17"/>
        <v>6.0000000000000001E-3</v>
      </c>
      <c r="AF36" s="44">
        <f t="shared" si="17"/>
        <v>0</v>
      </c>
      <c r="AG36" s="44">
        <f t="shared" si="17"/>
        <v>0.05</v>
      </c>
      <c r="AH36" s="44">
        <f t="shared" si="17"/>
        <v>1E-4</v>
      </c>
      <c r="AI36" s="44">
        <f t="shared" ref="AI36:BO36" si="18">MAX(AI5:AI26)</f>
        <v>2E-3</v>
      </c>
      <c r="AJ36" s="44">
        <f t="shared" si="18"/>
        <v>4.0000000000000001E-3</v>
      </c>
      <c r="AK36" s="44">
        <f t="shared" si="18"/>
        <v>2E-3</v>
      </c>
      <c r="AL36" s="44">
        <f t="shared" si="18"/>
        <v>2.5</v>
      </c>
      <c r="AM36" s="44">
        <f t="shared" si="18"/>
        <v>3.0000000000000001E-3</v>
      </c>
      <c r="AN36" s="44">
        <f t="shared" si="18"/>
        <v>0.753</v>
      </c>
      <c r="AO36" s="44">
        <f t="shared" si="18"/>
        <v>0</v>
      </c>
      <c r="AP36" s="44">
        <f t="shared" si="18"/>
        <v>5.0000000000000001E-3</v>
      </c>
      <c r="AQ36" s="44">
        <f t="shared" si="18"/>
        <v>5.0000000000000001E-3</v>
      </c>
      <c r="AR36" s="44">
        <f t="shared" si="18"/>
        <v>1E-3</v>
      </c>
      <c r="AS36" s="44">
        <f t="shared" si="18"/>
        <v>9.0000000000000006E-5</v>
      </c>
      <c r="AT36" s="44">
        <f t="shared" si="18"/>
        <v>0</v>
      </c>
      <c r="AU36" s="45">
        <f t="shared" si="18"/>
        <v>1.6E-2</v>
      </c>
      <c r="AV36" s="43">
        <f t="shared" si="18"/>
        <v>139</v>
      </c>
      <c r="AW36" s="44">
        <f t="shared" si="18"/>
        <v>139</v>
      </c>
      <c r="AX36" s="44">
        <f t="shared" si="18"/>
        <v>0</v>
      </c>
      <c r="AY36" s="44">
        <f t="shared" si="18"/>
        <v>0</v>
      </c>
      <c r="AZ36" s="44">
        <f t="shared" si="18"/>
        <v>114</v>
      </c>
      <c r="BA36" s="44">
        <f t="shared" si="18"/>
        <v>21</v>
      </c>
      <c r="BB36" s="44">
        <f t="shared" si="18"/>
        <v>0</v>
      </c>
      <c r="BC36" s="44">
        <f t="shared" si="18"/>
        <v>30</v>
      </c>
      <c r="BD36" s="44">
        <f t="shared" si="18"/>
        <v>0</v>
      </c>
      <c r="BE36" s="44">
        <f t="shared" si="18"/>
        <v>10</v>
      </c>
      <c r="BF36" s="44">
        <f t="shared" si="18"/>
        <v>0</v>
      </c>
      <c r="BG36" s="44">
        <f t="shared" si="18"/>
        <v>7</v>
      </c>
      <c r="BH36" s="44">
        <f t="shared" si="18"/>
        <v>0</v>
      </c>
      <c r="BI36" s="44">
        <f t="shared" si="18"/>
        <v>30</v>
      </c>
      <c r="BJ36" s="44">
        <f t="shared" si="18"/>
        <v>0</v>
      </c>
      <c r="BK36" s="44">
        <f t="shared" si="18"/>
        <v>3.41</v>
      </c>
      <c r="BL36" s="44">
        <f t="shared" si="18"/>
        <v>3.67</v>
      </c>
      <c r="BM36" s="44">
        <f t="shared" si="18"/>
        <v>-4.2</v>
      </c>
      <c r="BN36" s="44">
        <f t="shared" si="18"/>
        <v>0</v>
      </c>
      <c r="BO36" s="45">
        <f t="shared" si="18"/>
        <v>0</v>
      </c>
    </row>
    <row r="37" spans="1:67" x14ac:dyDescent="0.25">
      <c r="A37" s="36" t="s">
        <v>102</v>
      </c>
      <c r="B37" s="13"/>
      <c r="C37" s="14">
        <f t="shared" ref="C37:AH37" si="19">AVERAGE(C5:C26)</f>
        <v>7.7975000000000003</v>
      </c>
      <c r="D37" s="14">
        <f t="shared" si="19"/>
        <v>189</v>
      </c>
      <c r="E37" s="14">
        <f t="shared" si="19"/>
        <v>105.83333333333333</v>
      </c>
      <c r="F37" s="14">
        <f t="shared" si="19"/>
        <v>111.4</v>
      </c>
      <c r="G37" s="14">
        <f t="shared" si="19"/>
        <v>170.18571428571431</v>
      </c>
      <c r="H37" s="14">
        <f t="shared" si="19"/>
        <v>1.7222222222222223</v>
      </c>
      <c r="I37" s="15">
        <f t="shared" si="19"/>
        <v>0.84117647058823541</v>
      </c>
      <c r="J37" s="13">
        <f t="shared" si="19"/>
        <v>0.11399999999999999</v>
      </c>
      <c r="K37" s="14" t="e">
        <f t="shared" si="19"/>
        <v>#DIV/0!</v>
      </c>
      <c r="L37" s="14">
        <f t="shared" si="19"/>
        <v>1.9090909090909095E-3</v>
      </c>
      <c r="M37" s="14" t="e">
        <f t="shared" si="19"/>
        <v>#DIV/0!</v>
      </c>
      <c r="N37" s="14">
        <f t="shared" si="19"/>
        <v>1.8250000000000002E-2</v>
      </c>
      <c r="O37" s="14" t="e">
        <f t="shared" si="19"/>
        <v>#DIV/0!</v>
      </c>
      <c r="P37" s="14" t="e">
        <f t="shared" si="19"/>
        <v>#DIV/0!</v>
      </c>
      <c r="Q37" s="14">
        <f t="shared" si="19"/>
        <v>1E-3</v>
      </c>
      <c r="R37" s="14">
        <f t="shared" si="19"/>
        <v>2.3333333333333335E-3</v>
      </c>
      <c r="S37" s="14">
        <f t="shared" si="19"/>
        <v>0.29200000000000004</v>
      </c>
      <c r="T37" s="14" t="e">
        <f t="shared" si="19"/>
        <v>#DIV/0!</v>
      </c>
      <c r="U37" s="14">
        <f t="shared" si="19"/>
        <v>0.14173076923076924</v>
      </c>
      <c r="V37" s="14" t="e">
        <f t="shared" si="19"/>
        <v>#DIV/0!</v>
      </c>
      <c r="W37" s="14">
        <f t="shared" si="19"/>
        <v>1.916666666666667E-3</v>
      </c>
      <c r="X37" s="14">
        <f t="shared" si="19"/>
        <v>1.2857142857142859E-3</v>
      </c>
      <c r="Y37" s="14" t="e">
        <f t="shared" si="19"/>
        <v>#DIV/0!</v>
      </c>
      <c r="Z37" s="14" t="e">
        <f t="shared" si="19"/>
        <v>#DIV/0!</v>
      </c>
      <c r="AA37" s="14" t="e">
        <f t="shared" si="19"/>
        <v>#DIV/0!</v>
      </c>
      <c r="AB37" s="15">
        <f t="shared" si="19"/>
        <v>1.1857142857142858E-2</v>
      </c>
      <c r="AC37" s="13">
        <f t="shared" si="19"/>
        <v>2.0954999999999999</v>
      </c>
      <c r="AD37" s="14" t="e">
        <f t="shared" si="19"/>
        <v>#DIV/0!</v>
      </c>
      <c r="AE37" s="14">
        <f t="shared" si="19"/>
        <v>2.9090909090909093E-3</v>
      </c>
      <c r="AF37" s="14" t="e">
        <f t="shared" si="19"/>
        <v>#DIV/0!</v>
      </c>
      <c r="AG37" s="14">
        <f t="shared" si="19"/>
        <v>2.64E-2</v>
      </c>
      <c r="AH37" s="14">
        <f t="shared" si="19"/>
        <v>1E-4</v>
      </c>
      <c r="AI37" s="14">
        <f t="shared" ref="AI37:BM37" si="20">AVERAGE(AI5:AI26)</f>
        <v>2E-3</v>
      </c>
      <c r="AJ37" s="14">
        <f t="shared" si="20"/>
        <v>2.3333333333333335E-3</v>
      </c>
      <c r="AK37" s="14">
        <f t="shared" si="20"/>
        <v>1.5E-3</v>
      </c>
      <c r="AL37" s="14">
        <f t="shared" si="20"/>
        <v>0.69782352941176473</v>
      </c>
      <c r="AM37" s="14">
        <f t="shared" si="20"/>
        <v>2.142857142857143E-3</v>
      </c>
      <c r="AN37" s="14">
        <f t="shared" si="20"/>
        <v>0.24792307692307694</v>
      </c>
      <c r="AO37" s="14" t="e">
        <f t="shared" si="20"/>
        <v>#DIV/0!</v>
      </c>
      <c r="AP37" s="14">
        <f t="shared" si="20"/>
        <v>2.0000000000000005E-3</v>
      </c>
      <c r="AQ37" s="14">
        <f t="shared" si="20"/>
        <v>2.7000000000000001E-3</v>
      </c>
      <c r="AR37" s="14">
        <f t="shared" si="20"/>
        <v>1E-3</v>
      </c>
      <c r="AS37" s="14">
        <f t="shared" si="20"/>
        <v>6.0000000000000002E-5</v>
      </c>
      <c r="AT37" s="14" t="e">
        <f t="shared" si="20"/>
        <v>#DIV/0!</v>
      </c>
      <c r="AU37" s="15">
        <f t="shared" si="20"/>
        <v>1.0545454545454545E-2</v>
      </c>
      <c r="AV37" s="13">
        <f t="shared" si="20"/>
        <v>85.611111111111114</v>
      </c>
      <c r="AW37" s="14">
        <f t="shared" si="20"/>
        <v>85.611111111111114</v>
      </c>
      <c r="AX37" s="14" t="e">
        <f t="shared" si="20"/>
        <v>#DIV/0!</v>
      </c>
      <c r="AY37" s="14" t="e">
        <f t="shared" si="20"/>
        <v>#DIV/0!</v>
      </c>
      <c r="AZ37" s="14">
        <f t="shared" si="20"/>
        <v>59.25</v>
      </c>
      <c r="BA37" s="14">
        <f t="shared" si="20"/>
        <v>6.55</v>
      </c>
      <c r="BB37" s="14" t="e">
        <f t="shared" si="20"/>
        <v>#DIV/0!</v>
      </c>
      <c r="BC37" s="14">
        <f t="shared" si="20"/>
        <v>15.125</v>
      </c>
      <c r="BD37" s="14" t="e">
        <f t="shared" si="20"/>
        <v>#DIV/0!</v>
      </c>
      <c r="BE37" s="14">
        <f t="shared" si="20"/>
        <v>5.2250000000000005</v>
      </c>
      <c r="BF37" s="14" t="e">
        <f t="shared" si="20"/>
        <v>#DIV/0!</v>
      </c>
      <c r="BG37" s="14">
        <f t="shared" si="20"/>
        <v>3.5249999999999999</v>
      </c>
      <c r="BH37" s="14" t="e">
        <f t="shared" si="20"/>
        <v>#DIV/0!</v>
      </c>
      <c r="BI37" s="14">
        <f t="shared" si="20"/>
        <v>15.25</v>
      </c>
      <c r="BJ37" s="14" t="e">
        <f t="shared" si="20"/>
        <v>#DIV/0!</v>
      </c>
      <c r="BK37" s="14">
        <f t="shared" si="20"/>
        <v>1.8361111111111112</v>
      </c>
      <c r="BL37" s="14">
        <f t="shared" si="20"/>
        <v>2.0361111111111114</v>
      </c>
      <c r="BM37" s="14">
        <f t="shared" si="20"/>
        <v>-7.2249999999999996</v>
      </c>
      <c r="BN37" s="14"/>
      <c r="BO37" s="15"/>
    </row>
    <row r="38" spans="1:67" x14ac:dyDescent="0.25">
      <c r="A38" s="42" t="s">
        <v>100</v>
      </c>
      <c r="B38" s="43"/>
      <c r="C38" s="44">
        <f t="shared" ref="C38:AH38" si="21">_xlfn.STDEV.P(C5:C26)</f>
        <v>0.26135464411408482</v>
      </c>
      <c r="D38" s="44">
        <f t="shared" si="21"/>
        <v>58.635679045636174</v>
      </c>
      <c r="E38" s="44">
        <f t="shared" si="21"/>
        <v>75.402070410713677</v>
      </c>
      <c r="F38" s="44">
        <f t="shared" si="21"/>
        <v>37.346664286564248</v>
      </c>
      <c r="G38" s="44">
        <f t="shared" si="21"/>
        <v>134.03019306507477</v>
      </c>
      <c r="H38" s="44">
        <f t="shared" si="21"/>
        <v>0.97271416125507948</v>
      </c>
      <c r="I38" s="45">
        <f t="shared" si="21"/>
        <v>0.56782228322664419</v>
      </c>
      <c r="J38" s="43">
        <f t="shared" si="21"/>
        <v>0.11963068168325382</v>
      </c>
      <c r="K38" s="44" t="e">
        <f t="shared" si="21"/>
        <v>#DIV/0!</v>
      </c>
      <c r="L38" s="44">
        <f t="shared" si="21"/>
        <v>6.6804265712268503E-4</v>
      </c>
      <c r="M38" s="44" t="e">
        <f t="shared" si="21"/>
        <v>#DIV/0!</v>
      </c>
      <c r="N38" s="44">
        <f t="shared" si="21"/>
        <v>1.2990381056766575E-3</v>
      </c>
      <c r="O38" s="44" t="e">
        <f t="shared" si="21"/>
        <v>#DIV/0!</v>
      </c>
      <c r="P38" s="44" t="e">
        <f t="shared" si="21"/>
        <v>#DIV/0!</v>
      </c>
      <c r="Q38" s="44">
        <f t="shared" si="21"/>
        <v>0</v>
      </c>
      <c r="R38" s="44">
        <f t="shared" si="21"/>
        <v>4.7140452079103175E-4</v>
      </c>
      <c r="S38" s="44">
        <f t="shared" si="21"/>
        <v>0.1990879202764447</v>
      </c>
      <c r="T38" s="44" t="e">
        <f t="shared" si="21"/>
        <v>#DIV/0!</v>
      </c>
      <c r="U38" s="44">
        <f t="shared" si="21"/>
        <v>0.11200663019259431</v>
      </c>
      <c r="V38" s="44" t="e">
        <f t="shared" si="21"/>
        <v>#DIV/0!</v>
      </c>
      <c r="W38" s="44">
        <f t="shared" si="21"/>
        <v>8.6200670273238337E-4</v>
      </c>
      <c r="X38" s="44">
        <f t="shared" si="21"/>
        <v>4.5175395145262561E-4</v>
      </c>
      <c r="Y38" s="44" t="e">
        <f t="shared" si="21"/>
        <v>#DIV/0!</v>
      </c>
      <c r="Z38" s="44" t="e">
        <f t="shared" si="21"/>
        <v>#DIV/0!</v>
      </c>
      <c r="AA38" s="44" t="e">
        <f t="shared" si="21"/>
        <v>#DIV/0!</v>
      </c>
      <c r="AB38" s="45">
        <f t="shared" si="21"/>
        <v>7.0392485684313815E-3</v>
      </c>
      <c r="AC38" s="43">
        <f t="shared" si="21"/>
        <v>2.6743606245231777</v>
      </c>
      <c r="AD38" s="44" t="e">
        <f t="shared" si="21"/>
        <v>#DIV/0!</v>
      </c>
      <c r="AE38" s="44">
        <f t="shared" si="21"/>
        <v>1.6211413181933644E-3</v>
      </c>
      <c r="AF38" s="44" t="e">
        <f t="shared" si="21"/>
        <v>#DIV/0!</v>
      </c>
      <c r="AG38" s="44">
        <f t="shared" si="21"/>
        <v>1.1842297074469973E-2</v>
      </c>
      <c r="AH38" s="44">
        <f t="shared" si="21"/>
        <v>0</v>
      </c>
      <c r="AI38" s="44">
        <f t="shared" ref="AI38:BM38" si="22">_xlfn.STDEV.P(AI5:AI26)</f>
        <v>0</v>
      </c>
      <c r="AJ38" s="44">
        <f t="shared" si="22"/>
        <v>9.4280904158206339E-4</v>
      </c>
      <c r="AK38" s="44">
        <f t="shared" si="22"/>
        <v>5.0000000000000001E-4</v>
      </c>
      <c r="AL38" s="44">
        <f t="shared" si="22"/>
        <v>0.75773122933989911</v>
      </c>
      <c r="AM38" s="44">
        <f t="shared" si="22"/>
        <v>6.3887656499993998E-4</v>
      </c>
      <c r="AN38" s="44">
        <f t="shared" si="22"/>
        <v>0.19420388237363864</v>
      </c>
      <c r="AO38" s="44" t="e">
        <f t="shared" si="22"/>
        <v>#DIV/0!</v>
      </c>
      <c r="AP38" s="44">
        <f t="shared" si="22"/>
        <v>1.0801234497346435E-3</v>
      </c>
      <c r="AQ38" s="44">
        <f t="shared" si="22"/>
        <v>1.345362404707371E-3</v>
      </c>
      <c r="AR38" s="44">
        <f t="shared" si="22"/>
        <v>0</v>
      </c>
      <c r="AS38" s="44">
        <f t="shared" si="22"/>
        <v>2.4494897427831785E-5</v>
      </c>
      <c r="AT38" s="44" t="e">
        <f t="shared" si="22"/>
        <v>#DIV/0!</v>
      </c>
      <c r="AU38" s="45">
        <f t="shared" si="22"/>
        <v>3.3942099459262683E-3</v>
      </c>
      <c r="AV38" s="43">
        <f t="shared" si="22"/>
        <v>24.716478733582871</v>
      </c>
      <c r="AW38" s="44">
        <f t="shared" si="22"/>
        <v>24.716478733582871</v>
      </c>
      <c r="AX38" s="44" t="e">
        <f t="shared" si="22"/>
        <v>#DIV/0!</v>
      </c>
      <c r="AY38" s="44" t="e">
        <f t="shared" si="22"/>
        <v>#DIV/0!</v>
      </c>
      <c r="AZ38" s="44">
        <f t="shared" si="22"/>
        <v>24.326682881149249</v>
      </c>
      <c r="BA38" s="44">
        <f t="shared" si="22"/>
        <v>3.8791107228332629</v>
      </c>
      <c r="BB38" s="44" t="e">
        <f t="shared" si="22"/>
        <v>#DIV/0!</v>
      </c>
      <c r="BC38" s="44">
        <f t="shared" si="22"/>
        <v>6.3710968443432101</v>
      </c>
      <c r="BD38" s="44" t="e">
        <f t="shared" si="22"/>
        <v>#DIV/0!</v>
      </c>
      <c r="BE38" s="44">
        <f t="shared" si="22"/>
        <v>2.124823522083656</v>
      </c>
      <c r="BF38" s="44" t="e">
        <f t="shared" si="22"/>
        <v>#DIV/0!</v>
      </c>
      <c r="BG38" s="44">
        <f t="shared" si="22"/>
        <v>1.0074100456120136</v>
      </c>
      <c r="BH38" s="44" t="e">
        <f t="shared" si="22"/>
        <v>#DIV/0!</v>
      </c>
      <c r="BI38" s="44">
        <f t="shared" si="22"/>
        <v>5.2713850172416734</v>
      </c>
      <c r="BJ38" s="44" t="e">
        <f t="shared" si="22"/>
        <v>#DIV/0!</v>
      </c>
      <c r="BK38" s="44">
        <f t="shared" si="22"/>
        <v>0.58761418643423224</v>
      </c>
      <c r="BL38" s="44">
        <f t="shared" si="22"/>
        <v>0.70669134303526482</v>
      </c>
      <c r="BM38" s="44">
        <f t="shared" si="22"/>
        <v>1.8912628056407201</v>
      </c>
      <c r="BN38" s="44"/>
      <c r="BO38" s="45"/>
    </row>
    <row r="39" spans="1:67" ht="15.75" thickBot="1" x14ac:dyDescent="0.3">
      <c r="A39" s="75" t="s">
        <v>101</v>
      </c>
      <c r="B39" s="18">
        <f>C37-(C38*4)</f>
        <v>6.752081423543661</v>
      </c>
      <c r="C39" s="16">
        <f>(C38*4)+C37</f>
        <v>8.8429185764563396</v>
      </c>
      <c r="D39" s="16">
        <f t="shared" ref="D39:BM39" si="23">(D38*4)+D37</f>
        <v>423.54271618254472</v>
      </c>
      <c r="E39" s="16">
        <f t="shared" si="23"/>
        <v>407.44161497618802</v>
      </c>
      <c r="F39" s="16">
        <f t="shared" si="23"/>
        <v>260.78665714625697</v>
      </c>
      <c r="G39" s="16">
        <f t="shared" si="23"/>
        <v>706.30648654601339</v>
      </c>
      <c r="H39" s="16">
        <f t="shared" si="23"/>
        <v>5.6130788672425407</v>
      </c>
      <c r="I39" s="17">
        <f t="shared" si="23"/>
        <v>3.1124656034948122</v>
      </c>
      <c r="J39" s="18">
        <f t="shared" si="23"/>
        <v>0.59252272673301531</v>
      </c>
      <c r="K39" s="16" t="e">
        <f t="shared" si="23"/>
        <v>#DIV/0!</v>
      </c>
      <c r="L39" s="16">
        <f t="shared" si="23"/>
        <v>4.5812615375816499E-3</v>
      </c>
      <c r="M39" s="16" t="e">
        <f t="shared" si="23"/>
        <v>#DIV/0!</v>
      </c>
      <c r="N39" s="16">
        <f t="shared" si="23"/>
        <v>2.3446152422706631E-2</v>
      </c>
      <c r="O39" s="16" t="e">
        <f t="shared" si="23"/>
        <v>#DIV/0!</v>
      </c>
      <c r="P39" s="16" t="e">
        <f t="shared" si="23"/>
        <v>#DIV/0!</v>
      </c>
      <c r="Q39" s="16">
        <f t="shared" si="23"/>
        <v>1E-3</v>
      </c>
      <c r="R39" s="16">
        <f t="shared" si="23"/>
        <v>4.2189514164974601E-3</v>
      </c>
      <c r="S39" s="16">
        <f t="shared" si="23"/>
        <v>1.0883516811057787</v>
      </c>
      <c r="T39" s="16" t="e">
        <f t="shared" si="23"/>
        <v>#DIV/0!</v>
      </c>
      <c r="U39" s="16">
        <f t="shared" si="23"/>
        <v>0.58975729000114652</v>
      </c>
      <c r="V39" s="16" t="e">
        <f t="shared" si="23"/>
        <v>#DIV/0!</v>
      </c>
      <c r="W39" s="16">
        <f t="shared" si="23"/>
        <v>5.3646934775962007E-3</v>
      </c>
      <c r="X39" s="16">
        <f t="shared" si="23"/>
        <v>3.0927300915247883E-3</v>
      </c>
      <c r="Y39" s="16" t="e">
        <f t="shared" si="23"/>
        <v>#DIV/0!</v>
      </c>
      <c r="Z39" s="16" t="e">
        <f t="shared" si="23"/>
        <v>#DIV/0!</v>
      </c>
      <c r="AA39" s="16" t="e">
        <f t="shared" si="23"/>
        <v>#DIV/0!</v>
      </c>
      <c r="AB39" s="17">
        <f t="shared" si="23"/>
        <v>4.0014137130868384E-2</v>
      </c>
      <c r="AC39" s="18">
        <f t="shared" si="23"/>
        <v>12.79294249809271</v>
      </c>
      <c r="AD39" s="16" t="e">
        <f t="shared" si="23"/>
        <v>#DIV/0!</v>
      </c>
      <c r="AE39" s="16">
        <f t="shared" si="23"/>
        <v>9.3936561818643675E-3</v>
      </c>
      <c r="AF39" s="16" t="e">
        <f t="shared" si="23"/>
        <v>#DIV/0!</v>
      </c>
      <c r="AG39" s="16">
        <f t="shared" si="23"/>
        <v>7.3769188297879901E-2</v>
      </c>
      <c r="AH39" s="16">
        <f t="shared" si="23"/>
        <v>1E-4</v>
      </c>
      <c r="AI39" s="16">
        <f t="shared" si="23"/>
        <v>2E-3</v>
      </c>
      <c r="AJ39" s="16">
        <f t="shared" si="23"/>
        <v>6.1045694996615871E-3</v>
      </c>
      <c r="AK39" s="16">
        <f t="shared" si="23"/>
        <v>3.5000000000000001E-3</v>
      </c>
      <c r="AL39" s="16">
        <f t="shared" si="23"/>
        <v>3.7287484467713612</v>
      </c>
      <c r="AM39" s="16">
        <f t="shared" si="23"/>
        <v>4.6983634028569029E-3</v>
      </c>
      <c r="AN39" s="16">
        <f t="shared" si="23"/>
        <v>1.0247386064176316</v>
      </c>
      <c r="AO39" s="16" t="e">
        <f t="shared" si="23"/>
        <v>#DIV/0!</v>
      </c>
      <c r="AP39" s="16">
        <f t="shared" si="23"/>
        <v>6.320493798938575E-3</v>
      </c>
      <c r="AQ39" s="16">
        <f t="shared" si="23"/>
        <v>8.0814496188294851E-3</v>
      </c>
      <c r="AR39" s="16">
        <f t="shared" si="23"/>
        <v>1E-3</v>
      </c>
      <c r="AS39" s="16">
        <f t="shared" si="23"/>
        <v>1.5797958971132715E-4</v>
      </c>
      <c r="AT39" s="16" t="e">
        <f t="shared" si="23"/>
        <v>#DIV/0!</v>
      </c>
      <c r="AU39" s="17">
        <f t="shared" si="23"/>
        <v>2.4122294329159619E-2</v>
      </c>
      <c r="AV39" s="18">
        <f t="shared" si="23"/>
        <v>184.47702604544259</v>
      </c>
      <c r="AW39" s="16">
        <f t="shared" si="23"/>
        <v>184.47702604544259</v>
      </c>
      <c r="AX39" s="16" t="e">
        <f t="shared" si="23"/>
        <v>#DIV/0!</v>
      </c>
      <c r="AY39" s="16" t="e">
        <f t="shared" si="23"/>
        <v>#DIV/0!</v>
      </c>
      <c r="AZ39" s="16">
        <f t="shared" si="23"/>
        <v>156.55673152459701</v>
      </c>
      <c r="BA39" s="16">
        <f t="shared" si="23"/>
        <v>22.06644289133305</v>
      </c>
      <c r="BB39" s="16" t="e">
        <f t="shared" si="23"/>
        <v>#DIV/0!</v>
      </c>
      <c r="BC39" s="16">
        <f t="shared" si="23"/>
        <v>40.60938737737284</v>
      </c>
      <c r="BD39" s="16" t="e">
        <f t="shared" si="23"/>
        <v>#DIV/0!</v>
      </c>
      <c r="BE39" s="16">
        <f t="shared" si="23"/>
        <v>13.724294088334624</v>
      </c>
      <c r="BF39" s="16" t="e">
        <f t="shared" si="23"/>
        <v>#DIV/0!</v>
      </c>
      <c r="BG39" s="16">
        <f t="shared" si="23"/>
        <v>7.554640182448054</v>
      </c>
      <c r="BH39" s="16" t="e">
        <f t="shared" si="23"/>
        <v>#DIV/0!</v>
      </c>
      <c r="BI39" s="16">
        <f t="shared" si="23"/>
        <v>36.335540068966694</v>
      </c>
      <c r="BJ39" s="16" t="e">
        <f t="shared" si="23"/>
        <v>#DIV/0!</v>
      </c>
      <c r="BK39" s="16">
        <f t="shared" si="23"/>
        <v>4.1865678568480398</v>
      </c>
      <c r="BL39" s="16">
        <f t="shared" si="23"/>
        <v>4.8628764832521707</v>
      </c>
      <c r="BM39" s="16">
        <f t="shared" si="23"/>
        <v>0.34005122256288089</v>
      </c>
      <c r="BN39" s="16"/>
      <c r="BO39" s="17"/>
    </row>
    <row r="46" spans="1:67" x14ac:dyDescent="0.25">
      <c r="Y46" s="69"/>
    </row>
    <row r="47" spans="1:67" x14ac:dyDescent="0.25">
      <c r="Y47" s="69"/>
    </row>
    <row r="48" spans="1:67" x14ac:dyDescent="0.25">
      <c r="Y48" s="69"/>
    </row>
    <row r="49" spans="25:25" x14ac:dyDescent="0.25">
      <c r="Y49" s="69"/>
    </row>
    <row r="50" spans="25:25" x14ac:dyDescent="0.25">
      <c r="Y50" s="69"/>
    </row>
    <row r="52" spans="25:25" x14ac:dyDescent="0.25">
      <c r="Y52" s="69"/>
    </row>
    <row r="53" spans="25:25" x14ac:dyDescent="0.25">
      <c r="Y53" s="69"/>
    </row>
    <row r="54" spans="25:25" x14ac:dyDescent="0.25">
      <c r="Y54" s="69"/>
    </row>
    <row r="55" spans="25:25" x14ac:dyDescent="0.25">
      <c r="Y55" s="69"/>
    </row>
    <row r="56" spans="25:25" x14ac:dyDescent="0.25">
      <c r="Y56" s="69"/>
    </row>
    <row r="57" spans="25:25" x14ac:dyDescent="0.25">
      <c r="Y57" s="69"/>
    </row>
  </sheetData>
  <mergeCells count="1">
    <mergeCell ref="B1:J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Site Description</vt:lpstr>
      <vt:lpstr>ACUSR01</vt:lpstr>
      <vt:lpstr>ACUSR08</vt:lpstr>
      <vt:lpstr>ACDSI07</vt:lpstr>
      <vt:lpstr>ACUSR01&amp;08 combined - raw</vt:lpstr>
      <vt:lpstr>ACUSR01&amp;08 combined - adjusted</vt:lpstr>
      <vt:lpstr>ACDSI07!Print_Area</vt:lpstr>
      <vt:lpstr>ACUSR01!Print_Area</vt:lpstr>
      <vt:lpstr>ACUSR08!Print_Area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A-EA-NEW-100326876;New Site-Specific Environmental Authority Application for Savannah Goldfields Limited; P-EA-100326888</dc:title>
  <dc:subject>A-EA-NEW-100326876;New Site-Specific Environmental Authority Application </dc:subject>
  <dc:creator>Savannah Goldfields Limited</dc:creator>
  <cp:keywords>A-EA-NEW-100326876;New Site-Specific Environmental Authority Application for Savannah Goldfields Limited; P-EA-100326888 Mining Lease; ML100030</cp:keywords>
  <cp:lastModifiedBy>Moira Wynen</cp:lastModifiedBy>
  <cp:lastPrinted>2025-08-06T05:19:54Z</cp:lastPrinted>
  <dcterms:created xsi:type="dcterms:W3CDTF">2021-08-20T02:30:20Z</dcterms:created>
  <dcterms:modified xsi:type="dcterms:W3CDTF">2025-12-18T00:34:55Z</dcterms:modified>
</cp:coreProperties>
</file>